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ctcLINK\06-CS\01-Student Financials\Fund Balancing\"/>
    </mc:Choice>
  </mc:AlternateContent>
  <bookViews>
    <workbookView xWindow="720" yWindow="348" windowWidth="13680" windowHeight="6684"/>
  </bookViews>
  <sheets>
    <sheet name="Self-Pay" sheetId="4" r:id="rId1"/>
    <sheet name="Waiver" sheetId="6" r:id="rId2"/>
    <sheet name="Up-Low Adj" sheetId="7" r:id="rId3"/>
    <sheet name="FA-Revised" sheetId="3" r:id="rId4"/>
    <sheet name="Pmt Plan" sheetId="8" r:id="rId5"/>
    <sheet name="Nelnet" sheetId="5" r:id="rId6"/>
    <sheet name="TPC" sheetId="2" r:id="rId7"/>
  </sheets>
  <calcPr calcId="162913"/>
</workbook>
</file>

<file path=xl/calcChain.xml><?xml version="1.0" encoding="utf-8"?>
<calcChain xmlns="http://schemas.openxmlformats.org/spreadsheetml/2006/main">
  <c r="S13" i="6" l="1"/>
  <c r="S5" i="6"/>
  <c r="S4" i="6"/>
  <c r="U4" i="3" l="1"/>
  <c r="U5" i="3"/>
  <c r="V12" i="3"/>
  <c r="U12" i="3"/>
  <c r="V11" i="3"/>
  <c r="U11" i="3"/>
  <c r="V10" i="3"/>
  <c r="U10" i="3"/>
  <c r="V9" i="3"/>
  <c r="U9" i="3"/>
  <c r="V8" i="3"/>
  <c r="U8" i="3"/>
  <c r="V7" i="3"/>
  <c r="U7" i="3"/>
  <c r="V6" i="3"/>
  <c r="U6" i="3"/>
  <c r="V5" i="3"/>
  <c r="V4" i="3"/>
  <c r="V13" i="3" s="1"/>
  <c r="Q4" i="3"/>
  <c r="R5" i="7"/>
  <c r="Q5" i="7"/>
  <c r="F16" i="7"/>
  <c r="G19" i="7"/>
  <c r="G18" i="7"/>
  <c r="G17" i="7"/>
  <c r="H16" i="7"/>
  <c r="H13" i="7"/>
  <c r="H12" i="7"/>
  <c r="G11" i="7"/>
  <c r="U13" i="3" l="1"/>
  <c r="T8" i="2"/>
  <c r="S8" i="2"/>
  <c r="S5" i="2"/>
  <c r="T4" i="2"/>
  <c r="S4" i="2"/>
  <c r="U4" i="2" s="1"/>
  <c r="P5" i="2"/>
  <c r="P6" i="2"/>
  <c r="P7" i="2"/>
  <c r="P8" i="2"/>
  <c r="P4" i="2"/>
  <c r="O4" i="2"/>
  <c r="O5" i="2"/>
  <c r="O6" i="2"/>
  <c r="O7" i="2"/>
  <c r="O8" i="2"/>
  <c r="T7" i="2" l="1"/>
  <c r="S7" i="2"/>
  <c r="T6" i="2"/>
  <c r="S6" i="2"/>
  <c r="T5" i="2"/>
  <c r="N5" i="8" l="1"/>
  <c r="N6" i="8"/>
  <c r="N7" i="8"/>
  <c r="N8" i="8"/>
  <c r="N9" i="8"/>
  <c r="M5" i="8"/>
  <c r="M6" i="8"/>
  <c r="M7" i="8"/>
  <c r="M8" i="8"/>
  <c r="M9" i="8"/>
  <c r="M4" i="8"/>
  <c r="Q8" i="8"/>
  <c r="R5" i="8"/>
  <c r="S5" i="8" s="1"/>
  <c r="R6" i="8"/>
  <c r="S6" i="8" s="1"/>
  <c r="R7" i="8"/>
  <c r="S7" i="8" s="1"/>
  <c r="R8" i="8"/>
  <c r="S8" i="8" s="1"/>
  <c r="R9" i="8"/>
  <c r="Q5" i="8"/>
  <c r="Q6" i="8"/>
  <c r="Q7" i="8"/>
  <c r="Q9" i="8"/>
  <c r="R4" i="8"/>
  <c r="S4" i="8" s="1"/>
  <c r="Q4" i="8"/>
  <c r="N4" i="8"/>
  <c r="N5" i="5"/>
  <c r="N6" i="5"/>
  <c r="N7" i="5"/>
  <c r="N8" i="5"/>
  <c r="N9" i="5"/>
  <c r="M5" i="5"/>
  <c r="M6" i="5"/>
  <c r="M7" i="5"/>
  <c r="M8" i="5"/>
  <c r="M9" i="5"/>
  <c r="N4" i="5"/>
  <c r="M4" i="5"/>
  <c r="R5" i="5"/>
  <c r="R6" i="5"/>
  <c r="R7" i="5"/>
  <c r="R8" i="5"/>
  <c r="R9" i="5"/>
  <c r="Q5" i="5"/>
  <c r="Q6" i="5"/>
  <c r="Q7" i="5"/>
  <c r="Q8" i="5"/>
  <c r="Q9" i="5"/>
  <c r="R4" i="5"/>
  <c r="Q4" i="5"/>
  <c r="S10" i="8" l="1"/>
  <c r="R10" i="8"/>
  <c r="Q10" i="8"/>
  <c r="M10" i="8"/>
  <c r="N10" i="8"/>
  <c r="R13" i="7" l="1"/>
  <c r="Q13" i="7"/>
  <c r="R11" i="7"/>
  <c r="Q11" i="7"/>
  <c r="R10" i="7"/>
  <c r="Q10" i="7"/>
  <c r="R9" i="7"/>
  <c r="Q9" i="7"/>
  <c r="N9" i="7"/>
  <c r="M9" i="7"/>
  <c r="R8" i="7"/>
  <c r="Q8" i="7"/>
  <c r="N8" i="7"/>
  <c r="M8" i="7"/>
  <c r="R7" i="7"/>
  <c r="Q7" i="7"/>
  <c r="N7" i="7"/>
  <c r="M7" i="7"/>
  <c r="R6" i="7"/>
  <c r="Q6" i="7"/>
  <c r="N6" i="7"/>
  <c r="M6" i="7"/>
  <c r="N5" i="7"/>
  <c r="M5" i="7"/>
  <c r="R4" i="7"/>
  <c r="Q4" i="7"/>
  <c r="N4" i="7"/>
  <c r="M4" i="7"/>
  <c r="R14" i="7" l="1"/>
  <c r="M10" i="7"/>
  <c r="N10" i="7"/>
  <c r="Q14" i="7"/>
  <c r="R5" i="6"/>
  <c r="R13" i="6" l="1"/>
  <c r="Q13" i="6"/>
  <c r="R11" i="6"/>
  <c r="Q11" i="6"/>
  <c r="R10" i="6"/>
  <c r="Q10" i="6"/>
  <c r="R9" i="6"/>
  <c r="Q9" i="6"/>
  <c r="N9" i="6"/>
  <c r="M9" i="6"/>
  <c r="R8" i="6"/>
  <c r="Q8" i="6"/>
  <c r="N8" i="6"/>
  <c r="M8" i="6"/>
  <c r="R7" i="6"/>
  <c r="Q7" i="6"/>
  <c r="N7" i="6"/>
  <c r="M7" i="6"/>
  <c r="R6" i="6"/>
  <c r="Q6" i="6"/>
  <c r="N6" i="6"/>
  <c r="M6" i="6"/>
  <c r="Q5" i="6"/>
  <c r="N5" i="6"/>
  <c r="M5" i="6"/>
  <c r="R4" i="6"/>
  <c r="Q4" i="6"/>
  <c r="N4" i="6"/>
  <c r="M4" i="6"/>
  <c r="R14" i="6" l="1"/>
  <c r="M10" i="6"/>
  <c r="N10" i="6"/>
  <c r="Q14" i="6"/>
  <c r="M10" i="5"/>
  <c r="T9" i="4"/>
  <c r="S9" i="4"/>
  <c r="T8" i="4"/>
  <c r="S8" i="4"/>
  <c r="P9" i="4"/>
  <c r="O9" i="4"/>
  <c r="P8" i="4"/>
  <c r="O8" i="4"/>
  <c r="T7" i="4"/>
  <c r="S7" i="4"/>
  <c r="P7" i="4"/>
  <c r="O7" i="4"/>
  <c r="T6" i="4"/>
  <c r="S6" i="4"/>
  <c r="P6" i="4"/>
  <c r="O6" i="4"/>
  <c r="T5" i="4"/>
  <c r="S5" i="4"/>
  <c r="P5" i="4"/>
  <c r="O5" i="4"/>
  <c r="T4" i="4"/>
  <c r="S4" i="4"/>
  <c r="P4" i="4"/>
  <c r="O4" i="4"/>
  <c r="N10" i="5" l="1"/>
  <c r="Q10" i="5"/>
  <c r="R10" i="5"/>
  <c r="P10" i="4"/>
  <c r="O10" i="4"/>
  <c r="T10" i="4"/>
  <c r="S10" i="4"/>
  <c r="M5" i="3"/>
  <c r="N5" i="3"/>
  <c r="M6" i="3"/>
  <c r="N6" i="3"/>
  <c r="M7" i="3"/>
  <c r="N7" i="3"/>
  <c r="M8" i="3"/>
  <c r="N8" i="3"/>
  <c r="M9" i="3"/>
  <c r="N9" i="3"/>
  <c r="N4" i="3"/>
  <c r="M4" i="3"/>
  <c r="R12" i="3"/>
  <c r="Q12" i="3"/>
  <c r="R11" i="3"/>
  <c r="Q11" i="3"/>
  <c r="R10" i="3"/>
  <c r="Q10" i="3"/>
  <c r="R9" i="3"/>
  <c r="Q9" i="3"/>
  <c r="R7" i="3"/>
  <c r="Q7" i="3"/>
  <c r="R6" i="3"/>
  <c r="Q6" i="3"/>
  <c r="R5" i="3"/>
  <c r="Q5" i="3"/>
  <c r="R4" i="3"/>
  <c r="R8" i="3"/>
  <c r="Q8" i="3"/>
  <c r="R13" i="3" l="1"/>
  <c r="Q13" i="3"/>
  <c r="N10" i="3" l="1"/>
  <c r="M10" i="3"/>
  <c r="U8" i="2" l="1"/>
  <c r="T9" i="2" l="1"/>
  <c r="S9" i="2"/>
  <c r="U7" i="2"/>
  <c r="U5" i="2"/>
  <c r="O9" i="2"/>
  <c r="P9" i="2"/>
  <c r="U6" i="2"/>
  <c r="U9" i="2" l="1"/>
</calcChain>
</file>

<file path=xl/sharedStrings.xml><?xml version="1.0" encoding="utf-8"?>
<sst xmlns="http://schemas.openxmlformats.org/spreadsheetml/2006/main" count="524" uniqueCount="83">
  <si>
    <t>Fin Aid Payment w/ refund</t>
  </si>
  <si>
    <t>Chartstring</t>
  </si>
  <si>
    <t>Action</t>
  </si>
  <si>
    <t>Account</t>
  </si>
  <si>
    <t>DR</t>
  </si>
  <si>
    <t>CR</t>
  </si>
  <si>
    <t>Fund</t>
  </si>
  <si>
    <t>Class</t>
  </si>
  <si>
    <t>Dept</t>
  </si>
  <si>
    <t>Stdt Chge DR</t>
  </si>
  <si>
    <t>ddddd</t>
  </si>
  <si>
    <t>Z61</t>
  </si>
  <si>
    <t>Stdt Chge CR</t>
  </si>
  <si>
    <t>Payment</t>
  </si>
  <si>
    <t>Custom Adj</t>
  </si>
  <si>
    <t>Custom JE</t>
  </si>
  <si>
    <t>Refund</t>
  </si>
  <si>
    <t>Check Payment</t>
  </si>
  <si>
    <t>3b</t>
  </si>
  <si>
    <t>Voucher</t>
  </si>
  <si>
    <t>3c</t>
  </si>
  <si>
    <t>3d</t>
  </si>
  <si>
    <t>Third Party Contract</t>
  </si>
  <si>
    <t>Item Type</t>
  </si>
  <si>
    <t>Net</t>
  </si>
  <si>
    <t>62*</t>
  </si>
  <si>
    <t>Pay of Stdt Chg</t>
  </si>
  <si>
    <t>TPC Charge</t>
  </si>
  <si>
    <t>70*</t>
  </si>
  <si>
    <t>Rec TPC Pmt</t>
  </si>
  <si>
    <t>CEMLI E-214</t>
  </si>
  <si>
    <t>CEMLI E-218</t>
  </si>
  <si>
    <t>FA Applied</t>
  </si>
  <si>
    <t>BankMobile (Higher One) Refund</t>
  </si>
  <si>
    <t>Charges with Self-Pay</t>
  </si>
  <si>
    <t>Charge</t>
  </si>
  <si>
    <t>Charges</t>
  </si>
  <si>
    <t>Nelnet</t>
  </si>
  <si>
    <t>Waiver</t>
  </si>
  <si>
    <t>Line="nnnnn"</t>
  </si>
  <si>
    <t>Line="100nnnnn"</t>
  </si>
  <si>
    <t>Eg "37385"</t>
  </si>
  <si>
    <t>Eg "10037385"</t>
  </si>
  <si>
    <t>1xxxxxxxxxxx</t>
  </si>
  <si>
    <t>2xxxxxxxxxxx</t>
  </si>
  <si>
    <t>3xxxxxxxxxxx</t>
  </si>
  <si>
    <t>Charges with Waiver</t>
  </si>
  <si>
    <t>College</t>
  </si>
  <si>
    <t>Payment Plan</t>
  </si>
  <si>
    <t>1011010</t>
  </si>
  <si>
    <t>4000020</t>
  </si>
  <si>
    <t>1000199</t>
  </si>
  <si>
    <t>680000000000</t>
  </si>
  <si>
    <t>480000000000</t>
  </si>
  <si>
    <t>Pmt Plan Chge DR</t>
  </si>
  <si>
    <t>Pmt Plan Chge CR</t>
  </si>
  <si>
    <t>Charges with Fund Balancing and College Payment Plan</t>
  </si>
  <si>
    <t>Fund Balancing</t>
  </si>
  <si>
    <t>Student Recharge</t>
  </si>
  <si>
    <t>680000000100</t>
  </si>
  <si>
    <t>Nelnet Pmt</t>
  </si>
  <si>
    <t>Pmt Plan Pmt DR</t>
  </si>
  <si>
    <t>Pmt Item Type</t>
  </si>
  <si>
    <t>Pmt Plan DR</t>
  </si>
  <si>
    <t>Pmt Plan Pmt CR</t>
  </si>
  <si>
    <t>Student Payment</t>
  </si>
  <si>
    <t>380000000000</t>
  </si>
  <si>
    <t>(2nd Journal Set)</t>
  </si>
  <si>
    <t>2000030</t>
  </si>
  <si>
    <t>1000070</t>
  </si>
  <si>
    <t>5020xxx</t>
  </si>
  <si>
    <t>1011***</t>
  </si>
  <si>
    <t>Charges with Adjustment</t>
  </si>
  <si>
    <t>AI</t>
  </si>
  <si>
    <t>1*</t>
  </si>
  <si>
    <t>Operating, Building &amp; S&amp;A process in the same manner.</t>
  </si>
  <si>
    <t>40001xx</t>
  </si>
  <si>
    <t>40000xx</t>
  </si>
  <si>
    <t>Check Refund</t>
  </si>
  <si>
    <t>BankMobile Refund</t>
  </si>
  <si>
    <t>BankMobile</t>
  </si>
  <si>
    <t>Check</t>
  </si>
  <si>
    <t>32***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</si>
</sst>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70C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70C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70C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70C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2" xfId="0" applyFont="1" applyBorder="1"/>
    <xf numFmtId="0" fontId="0" fillId="0" borderId="3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4" fontId="0" fillId="0" borderId="4" xfId="2" applyFont="1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/>
    <xf numFmtId="49" fontId="0" fillId="0" borderId="0" xfId="0" applyNumberFormat="1" applyBorder="1" applyAlignment="1">
      <alignment horizontal="right"/>
    </xf>
    <xf numFmtId="0" fontId="4" fillId="0" borderId="6" xfId="0" applyFont="1" applyBorder="1"/>
    <xf numFmtId="0" fontId="0" fillId="0" borderId="7" xfId="0" applyBorder="1"/>
    <xf numFmtId="0" fontId="0" fillId="0" borderId="0" xfId="0" applyBorder="1" applyAlignment="1">
      <alignment horizontal="right"/>
    </xf>
    <xf numFmtId="43" fontId="0" fillId="0" borderId="0" xfId="1" applyFont="1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44" fontId="0" fillId="0" borderId="8" xfId="2" applyFont="1" applyBorder="1"/>
    <xf numFmtId="43" fontId="0" fillId="0" borderId="8" xfId="1" applyFont="1" applyBorder="1"/>
    <xf numFmtId="0" fontId="4" fillId="0" borderId="9" xfId="0" applyFont="1" applyBorder="1"/>
    <xf numFmtId="0" fontId="0" fillId="0" borderId="10" xfId="0" applyBorder="1"/>
    <xf numFmtId="49" fontId="0" fillId="0" borderId="11" xfId="0" applyNumberFormat="1" applyBorder="1" applyAlignment="1">
      <alignment horizontal="right"/>
    </xf>
    <xf numFmtId="0" fontId="0" fillId="0" borderId="11" xfId="0" applyBorder="1"/>
    <xf numFmtId="43" fontId="0" fillId="0" borderId="12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3" fillId="0" borderId="13" xfId="1" applyFont="1" applyBorder="1"/>
    <xf numFmtId="0" fontId="4" fillId="0" borderId="2" xfId="0" applyFont="1" applyFill="1" applyBorder="1"/>
    <xf numFmtId="0" fontId="0" fillId="0" borderId="4" xfId="0" applyBorder="1"/>
    <xf numFmtId="43" fontId="3" fillId="0" borderId="13" xfId="0" applyNumberFormat="1" applyFont="1" applyBorder="1"/>
    <xf numFmtId="43" fontId="0" fillId="0" borderId="11" xfId="1" applyFont="1" applyBorder="1"/>
    <xf numFmtId="0" fontId="4" fillId="0" borderId="6" xfId="0" applyFont="1" applyFill="1" applyBorder="1"/>
    <xf numFmtId="44" fontId="0" fillId="0" borderId="0" xfId="2" applyFont="1" applyBorder="1"/>
    <xf numFmtId="0" fontId="0" fillId="0" borderId="0" xfId="0" applyAlignment="1">
      <alignment horizontal="right"/>
    </xf>
    <xf numFmtId="0" fontId="4" fillId="0" borderId="0" xfId="0" applyFont="1" applyBorder="1"/>
    <xf numFmtId="0" fontId="5" fillId="0" borderId="0" xfId="0" applyFont="1" applyFill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0" fontId="4" fillId="0" borderId="14" xfId="0" applyFont="1" applyFill="1" applyBorder="1"/>
    <xf numFmtId="0" fontId="0" fillId="0" borderId="15" xfId="0" applyBorder="1"/>
    <xf numFmtId="0" fontId="0" fillId="0" borderId="15" xfId="0" applyBorder="1" applyAlignment="1">
      <alignment horizontal="right"/>
    </xf>
    <xf numFmtId="44" fontId="0" fillId="0" borderId="15" xfId="2" applyFont="1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Fill="1" applyBorder="1"/>
    <xf numFmtId="0" fontId="0" fillId="0" borderId="19" xfId="0" applyBorder="1" applyAlignment="1">
      <alignment horizontal="center"/>
    </xf>
    <xf numFmtId="0" fontId="4" fillId="0" borderId="20" xfId="0" applyFont="1" applyFill="1" applyBorder="1"/>
    <xf numFmtId="0" fontId="0" fillId="0" borderId="21" xfId="0" applyBorder="1"/>
    <xf numFmtId="49" fontId="0" fillId="0" borderId="21" xfId="0" applyNumberFormat="1" applyBorder="1" applyAlignment="1">
      <alignment horizontal="right"/>
    </xf>
    <xf numFmtId="43" fontId="0" fillId="0" borderId="21" xfId="1" applyFont="1" applyBorder="1"/>
    <xf numFmtId="43" fontId="0" fillId="0" borderId="22" xfId="1" applyFont="1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0" fillId="0" borderId="5" xfId="2" applyFont="1" applyBorder="1"/>
    <xf numFmtId="0" fontId="0" fillId="0" borderId="0" xfId="0" quotePrefix="1"/>
    <xf numFmtId="0" fontId="7" fillId="0" borderId="0" xfId="0" quotePrefix="1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4" fillId="0" borderId="9" xfId="0" applyFont="1" applyFill="1" applyBorder="1"/>
    <xf numFmtId="0" fontId="0" fillId="0" borderId="11" xfId="0" applyBorder="1" applyAlignment="1">
      <alignment horizontal="right"/>
    </xf>
    <xf numFmtId="44" fontId="0" fillId="0" borderId="11" xfId="2" applyFont="1" applyBorder="1"/>
    <xf numFmtId="44" fontId="0" fillId="0" borderId="12" xfId="2" applyFont="1" applyBorder="1"/>
    <xf numFmtId="0" fontId="0" fillId="0" borderId="12" xfId="0" applyBorder="1"/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0" fillId="0" borderId="11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</xdr:colOff>
      <xdr:row>15</xdr:row>
      <xdr:rowOff>175260</xdr:rowOff>
    </xdr:from>
    <xdr:to>
      <xdr:col>22</xdr:col>
      <xdr:colOff>38615</xdr:colOff>
      <xdr:row>30</xdr:row>
      <xdr:rowOff>65760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1420" y="2948940"/>
          <a:ext cx="5944115" cy="263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Normal="100" workbookViewId="0">
      <selection activeCell="T19" sqref="T19"/>
    </sheetView>
  </sheetViews>
  <sheetFormatPr defaultRowHeight="14.4"/>
  <cols>
    <col min="1" max="1" width="15" bestFit="1" customWidth="1"/>
    <col min="2" max="2" width="4.44140625" customWidth="1"/>
    <col min="3" max="3" width="15.5546875" customWidth="1"/>
    <col min="4" max="4" width="4.21875" customWidth="1"/>
    <col min="7" max="7" width="9.44140625" bestFit="1" customWidth="1"/>
    <col min="8" max="8" width="9.21875" bestFit="1" customWidth="1"/>
    <col min="13" max="13" width="2.88671875" customWidth="1"/>
    <col min="14" max="14" width="7.44140625" customWidth="1"/>
    <col min="15" max="15" width="10.21875" bestFit="1" customWidth="1"/>
    <col min="16" max="16" width="11" bestFit="1" customWidth="1"/>
    <col min="17" max="17" width="2.77734375" customWidth="1"/>
    <col min="19" max="19" width="10.21875" bestFit="1" customWidth="1"/>
    <col min="20" max="20" width="11" bestFit="1" customWidth="1"/>
  </cols>
  <sheetData>
    <row r="1" spans="1:21">
      <c r="C1" s="1" t="s">
        <v>34</v>
      </c>
    </row>
    <row r="2" spans="1:21">
      <c r="I2" s="104" t="s">
        <v>1</v>
      </c>
      <c r="J2" s="105"/>
      <c r="K2" s="105"/>
      <c r="L2" s="106"/>
    </row>
    <row r="3" spans="1:21">
      <c r="A3" s="98"/>
      <c r="B3" s="98"/>
      <c r="C3" s="98" t="s">
        <v>2</v>
      </c>
      <c r="D3" s="98"/>
      <c r="E3" s="98" t="s">
        <v>3</v>
      </c>
      <c r="F3" s="98"/>
      <c r="G3" s="98" t="s">
        <v>4</v>
      </c>
      <c r="H3" s="98" t="s">
        <v>5</v>
      </c>
      <c r="I3" s="98" t="s">
        <v>6</v>
      </c>
      <c r="J3" s="98" t="s">
        <v>73</v>
      </c>
      <c r="K3" s="98" t="s">
        <v>7</v>
      </c>
      <c r="L3" s="98" t="s">
        <v>8</v>
      </c>
      <c r="M3" s="98"/>
      <c r="N3" s="98" t="s">
        <v>6</v>
      </c>
      <c r="O3" s="98" t="s">
        <v>4</v>
      </c>
      <c r="P3" s="98" t="s">
        <v>5</v>
      </c>
      <c r="Q3" s="98"/>
      <c r="R3" s="98" t="s">
        <v>3</v>
      </c>
      <c r="S3" s="98" t="s">
        <v>4</v>
      </c>
      <c r="T3" s="98" t="s">
        <v>5</v>
      </c>
    </row>
    <row r="4" spans="1:21">
      <c r="A4" s="1" t="s">
        <v>35</v>
      </c>
      <c r="B4">
        <v>1</v>
      </c>
      <c r="C4" s="4" t="s">
        <v>9</v>
      </c>
      <c r="D4" s="5"/>
      <c r="E4" s="6">
        <v>1011010</v>
      </c>
      <c r="F4" s="7"/>
      <c r="G4" s="8">
        <v>93.5</v>
      </c>
      <c r="H4" s="9"/>
      <c r="I4" s="10">
        <v>149</v>
      </c>
      <c r="J4" s="11"/>
      <c r="K4" s="11">
        <v>509</v>
      </c>
      <c r="L4" s="12" t="s">
        <v>10</v>
      </c>
      <c r="M4" s="22"/>
      <c r="N4" s="13">
        <v>149</v>
      </c>
      <c r="O4" s="14">
        <f t="shared" ref="O4:O9" si="0">SUMIF($I$4:$I$20,$N4,$G$4:$G$20)</f>
        <v>187</v>
      </c>
      <c r="P4" s="14">
        <f t="shared" ref="P4:P9" si="1">SUMIF($I$4:$I$20,$N4,$H$4:$H$20)</f>
        <v>-187</v>
      </c>
      <c r="R4" s="15">
        <v>1011010</v>
      </c>
      <c r="S4" s="14">
        <f t="shared" ref="S4:S9" si="2">SUMIF($E$4:$E$20,$R4,$G$4:$G$20)</f>
        <v>100</v>
      </c>
      <c r="T4" s="14">
        <f t="shared" ref="T4:T9" si="3">SUMIF($F$4:$F$20,$R4,$H$4:$H$20)</f>
        <v>-100</v>
      </c>
      <c r="U4" s="48"/>
    </row>
    <row r="5" spans="1:21">
      <c r="A5" t="s">
        <v>43</v>
      </c>
      <c r="B5">
        <v>1</v>
      </c>
      <c r="C5" s="16" t="s">
        <v>9</v>
      </c>
      <c r="D5" s="17"/>
      <c r="E5" s="15">
        <v>1011010</v>
      </c>
      <c r="F5" s="18"/>
      <c r="G5" s="19">
        <v>3.5</v>
      </c>
      <c r="H5" s="20"/>
      <c r="I5" s="21">
        <v>860</v>
      </c>
      <c r="J5" s="22"/>
      <c r="K5" s="22">
        <v>279</v>
      </c>
      <c r="L5" s="23" t="s">
        <v>10</v>
      </c>
      <c r="M5" s="22"/>
      <c r="N5" s="13">
        <v>860</v>
      </c>
      <c r="O5" s="14">
        <f t="shared" si="0"/>
        <v>7</v>
      </c>
      <c r="P5" s="14">
        <f t="shared" si="1"/>
        <v>-7</v>
      </c>
      <c r="R5" s="15" t="s">
        <v>50</v>
      </c>
      <c r="S5" s="14">
        <f t="shared" si="2"/>
        <v>0</v>
      </c>
      <c r="T5" s="14">
        <f t="shared" si="3"/>
        <v>-100</v>
      </c>
      <c r="U5" s="48"/>
    </row>
    <row r="6" spans="1:21">
      <c r="A6" t="s">
        <v>44</v>
      </c>
      <c r="B6">
        <v>1</v>
      </c>
      <c r="C6" s="16" t="s">
        <v>9</v>
      </c>
      <c r="D6" s="17"/>
      <c r="E6" s="15">
        <v>1011010</v>
      </c>
      <c r="F6" s="18"/>
      <c r="G6" s="19">
        <v>3</v>
      </c>
      <c r="H6" s="20"/>
      <c r="I6" s="21">
        <v>561</v>
      </c>
      <c r="J6" s="22" t="s">
        <v>11</v>
      </c>
      <c r="K6" s="22">
        <v>288</v>
      </c>
      <c r="L6" s="23" t="s">
        <v>10</v>
      </c>
      <c r="M6" s="22"/>
      <c r="N6" s="24">
        <v>561</v>
      </c>
      <c r="O6" s="14">
        <f t="shared" si="0"/>
        <v>6</v>
      </c>
      <c r="P6" s="14">
        <f t="shared" si="1"/>
        <v>-6</v>
      </c>
      <c r="R6" s="15"/>
      <c r="S6" s="14">
        <f t="shared" si="2"/>
        <v>0</v>
      </c>
      <c r="T6" s="14">
        <f t="shared" si="3"/>
        <v>0</v>
      </c>
      <c r="U6" s="48"/>
    </row>
    <row r="7" spans="1:21">
      <c r="A7" t="s">
        <v>45</v>
      </c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/>
      <c r="K7" s="22">
        <v>509</v>
      </c>
      <c r="L7" s="23" t="s">
        <v>10</v>
      </c>
      <c r="M7" s="22"/>
      <c r="N7" s="13">
        <v>841</v>
      </c>
      <c r="O7" s="14">
        <f t="shared" si="0"/>
        <v>100</v>
      </c>
      <c r="P7" s="14">
        <f t="shared" si="1"/>
        <v>-100</v>
      </c>
      <c r="R7" s="15"/>
      <c r="S7" s="14">
        <f t="shared" si="2"/>
        <v>0</v>
      </c>
      <c r="T7" s="14">
        <f t="shared" si="3"/>
        <v>0</v>
      </c>
      <c r="U7" s="48"/>
    </row>
    <row r="8" spans="1:21"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/>
      <c r="K8" s="22">
        <v>279</v>
      </c>
      <c r="L8" s="23" t="s">
        <v>10</v>
      </c>
      <c r="M8" s="22"/>
      <c r="N8" s="13">
        <v>846</v>
      </c>
      <c r="O8" s="14">
        <f t="shared" si="0"/>
        <v>0</v>
      </c>
      <c r="P8" s="14">
        <f t="shared" si="1"/>
        <v>0</v>
      </c>
      <c r="R8" s="15"/>
      <c r="S8" s="14">
        <f t="shared" si="2"/>
        <v>0</v>
      </c>
      <c r="T8" s="14">
        <f t="shared" si="3"/>
        <v>0</v>
      </c>
      <c r="U8" s="48"/>
    </row>
    <row r="9" spans="1:21"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>
        <v>561</v>
      </c>
      <c r="J9" s="34" t="s">
        <v>11</v>
      </c>
      <c r="K9" s="34">
        <v>288</v>
      </c>
      <c r="L9" s="35" t="s">
        <v>10</v>
      </c>
      <c r="M9" s="22"/>
      <c r="N9" s="13"/>
      <c r="O9" s="14">
        <f t="shared" si="0"/>
        <v>0</v>
      </c>
      <c r="P9" s="14">
        <f t="shared" si="1"/>
        <v>0</v>
      </c>
      <c r="R9" s="15">
        <v>1000070</v>
      </c>
      <c r="S9" s="14">
        <f t="shared" si="2"/>
        <v>200</v>
      </c>
      <c r="T9" s="14">
        <f t="shared" si="3"/>
        <v>-100</v>
      </c>
      <c r="U9" s="48"/>
    </row>
    <row r="10" spans="1:21" ht="15" thickBot="1">
      <c r="I10" s="24"/>
      <c r="J10" s="24"/>
      <c r="K10" s="24"/>
      <c r="L10" s="24"/>
      <c r="M10" s="24"/>
      <c r="O10" s="36">
        <f>SUM(O4:O9)</f>
        <v>300</v>
      </c>
      <c r="P10" s="36">
        <f>SUM(P4:P9)</f>
        <v>-300</v>
      </c>
      <c r="S10" s="39">
        <f>SUM(S4:S9)</f>
        <v>300</v>
      </c>
      <c r="T10" s="39">
        <f>SUM(T4:T9)</f>
        <v>-300</v>
      </c>
      <c r="U10" s="48"/>
    </row>
    <row r="11" spans="1:21" ht="15" thickTop="1">
      <c r="A11" s="1" t="s">
        <v>13</v>
      </c>
      <c r="B11">
        <v>2</v>
      </c>
      <c r="C11" s="37" t="s">
        <v>13</v>
      </c>
      <c r="D11" s="38"/>
      <c r="E11" s="38">
        <v>1000070</v>
      </c>
      <c r="F11" s="38"/>
      <c r="G11" s="8">
        <v>100</v>
      </c>
      <c r="H11" s="9"/>
      <c r="I11" s="69">
        <v>841</v>
      </c>
      <c r="J11" s="69"/>
      <c r="K11" s="69">
        <v>285</v>
      </c>
      <c r="L11" s="70">
        <v>98009</v>
      </c>
      <c r="M11" s="103"/>
      <c r="U11" s="48"/>
    </row>
    <row r="12" spans="1:21">
      <c r="A12" t="s">
        <v>39</v>
      </c>
      <c r="B12">
        <v>2</v>
      </c>
      <c r="C12" s="16" t="s">
        <v>13</v>
      </c>
      <c r="D12" s="25"/>
      <c r="E12" s="15"/>
      <c r="F12" s="15">
        <v>1011010</v>
      </c>
      <c r="G12" s="19"/>
      <c r="H12" s="26">
        <v>-93.5</v>
      </c>
      <c r="I12" s="22">
        <v>149</v>
      </c>
      <c r="J12" s="22"/>
      <c r="K12" s="22">
        <v>509</v>
      </c>
      <c r="L12" s="23" t="s">
        <v>10</v>
      </c>
      <c r="M12" s="22"/>
      <c r="U12" s="48"/>
    </row>
    <row r="13" spans="1:21">
      <c r="A13" t="s">
        <v>41</v>
      </c>
      <c r="B13">
        <v>2</v>
      </c>
      <c r="C13" s="16" t="s">
        <v>13</v>
      </c>
      <c r="D13" s="25"/>
      <c r="E13" s="15"/>
      <c r="F13" s="15">
        <v>1011010</v>
      </c>
      <c r="G13" s="19"/>
      <c r="H13" s="27">
        <v>-3.5</v>
      </c>
      <c r="I13" s="22">
        <v>860</v>
      </c>
      <c r="J13" s="22"/>
      <c r="K13" s="22">
        <v>279</v>
      </c>
      <c r="L13" s="23" t="s">
        <v>10</v>
      </c>
      <c r="M13" s="22"/>
    </row>
    <row r="14" spans="1:21">
      <c r="B14">
        <v>2</v>
      </c>
      <c r="C14" s="28" t="s">
        <v>13</v>
      </c>
      <c r="D14" s="31"/>
      <c r="E14" s="30"/>
      <c r="F14" s="30">
        <v>1011010</v>
      </c>
      <c r="G14" s="40"/>
      <c r="H14" s="32">
        <v>-3</v>
      </c>
      <c r="I14" s="34">
        <v>561</v>
      </c>
      <c r="J14" s="34" t="s">
        <v>11</v>
      </c>
      <c r="K14" s="34">
        <v>288</v>
      </c>
      <c r="L14" s="35" t="s">
        <v>10</v>
      </c>
      <c r="M14" s="22"/>
    </row>
    <row r="15" spans="1:21">
      <c r="I15" s="24"/>
      <c r="J15" s="24"/>
      <c r="K15" s="24"/>
      <c r="L15" s="24"/>
      <c r="M15" s="24"/>
    </row>
    <row r="16" spans="1:21">
      <c r="A16" s="1" t="s">
        <v>30</v>
      </c>
      <c r="B16">
        <v>3</v>
      </c>
      <c r="C16" s="37" t="s">
        <v>14</v>
      </c>
      <c r="D16" s="38"/>
      <c r="E16" s="7"/>
      <c r="F16" s="7">
        <v>1000070</v>
      </c>
      <c r="G16" s="8"/>
      <c r="H16" s="8">
        <v>-100</v>
      </c>
      <c r="I16" s="69">
        <v>841</v>
      </c>
      <c r="J16" s="69"/>
      <c r="K16" s="69">
        <v>285</v>
      </c>
      <c r="L16" s="70">
        <v>98009</v>
      </c>
      <c r="M16" s="103"/>
    </row>
    <row r="17" spans="1:13">
      <c r="A17" t="s">
        <v>40</v>
      </c>
      <c r="B17">
        <v>3</v>
      </c>
      <c r="C17" s="41" t="s">
        <v>14</v>
      </c>
      <c r="D17" s="25"/>
      <c r="E17" s="18">
        <v>1000070</v>
      </c>
      <c r="F17" s="25"/>
      <c r="G17" s="42">
        <v>93.5</v>
      </c>
      <c r="H17" s="20"/>
      <c r="I17" s="22">
        <v>149</v>
      </c>
      <c r="J17" s="22"/>
      <c r="K17" s="22">
        <v>509</v>
      </c>
      <c r="L17" s="23" t="s">
        <v>10</v>
      </c>
      <c r="M17" s="22"/>
    </row>
    <row r="18" spans="1:13">
      <c r="A18" t="s">
        <v>42</v>
      </c>
      <c r="B18">
        <v>3</v>
      </c>
      <c r="C18" s="16" t="s">
        <v>14</v>
      </c>
      <c r="D18" s="25"/>
      <c r="E18" s="15">
        <v>1000070</v>
      </c>
      <c r="F18" s="15"/>
      <c r="G18" s="19">
        <v>3.5</v>
      </c>
      <c r="H18" s="26"/>
      <c r="I18" s="22">
        <v>860</v>
      </c>
      <c r="J18" s="22"/>
      <c r="K18" s="22">
        <v>279</v>
      </c>
      <c r="L18" s="23" t="s">
        <v>10</v>
      </c>
      <c r="M18" s="22"/>
    </row>
    <row r="19" spans="1:13">
      <c r="B19">
        <v>3</v>
      </c>
      <c r="C19" s="28" t="s">
        <v>14</v>
      </c>
      <c r="D19" s="31"/>
      <c r="E19" s="30">
        <v>1000070</v>
      </c>
      <c r="F19" s="30"/>
      <c r="G19" s="40">
        <v>3</v>
      </c>
      <c r="H19" s="32"/>
      <c r="I19" s="34">
        <v>561</v>
      </c>
      <c r="J19" s="34" t="s">
        <v>11</v>
      </c>
      <c r="K19" s="34">
        <v>288</v>
      </c>
      <c r="L19" s="35" t="s">
        <v>10</v>
      </c>
      <c r="M19" s="22"/>
    </row>
  </sheetData>
  <mergeCells count="1">
    <mergeCell ref="I2:L2"/>
  </mergeCells>
  <pageMargins left="0.7" right="0.7" top="0.75" bottom="0.75" header="0.3" footer="0.3"/>
  <pageSetup scale="86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E17" sqref="E17"/>
    </sheetView>
  </sheetViews>
  <sheetFormatPr defaultRowHeight="14.4"/>
  <cols>
    <col min="1" max="1" width="15" bestFit="1" customWidth="1"/>
    <col min="2" max="2" width="4.44140625" customWidth="1"/>
    <col min="3" max="3" width="15.5546875" customWidth="1"/>
    <col min="4" max="4" width="4.21875" customWidth="1"/>
    <col min="7" max="7" width="9.44140625" bestFit="1" customWidth="1"/>
    <col min="8" max="8" width="9.21875" bestFit="1" customWidth="1"/>
    <col min="12" max="12" width="7.44140625" customWidth="1"/>
    <col min="13" max="13" width="10.21875" bestFit="1" customWidth="1"/>
    <col min="14" max="14" width="11" bestFit="1" customWidth="1"/>
    <col min="15" max="15" width="2.77734375" customWidth="1"/>
    <col min="17" max="17" width="10.21875" bestFit="1" customWidth="1"/>
    <col min="18" max="18" width="11" bestFit="1" customWidth="1"/>
  </cols>
  <sheetData>
    <row r="1" spans="1:19">
      <c r="C1" s="1" t="s">
        <v>46</v>
      </c>
    </row>
    <row r="2" spans="1:19">
      <c r="I2" s="107" t="s">
        <v>1</v>
      </c>
      <c r="J2" s="107"/>
      <c r="K2" s="107"/>
    </row>
    <row r="3" spans="1:19">
      <c r="C3" s="2" t="s">
        <v>2</v>
      </c>
      <c r="E3" s="108" t="s">
        <v>3</v>
      </c>
      <c r="F3" s="108"/>
      <c r="G3" s="74" t="s">
        <v>4</v>
      </c>
      <c r="H3" s="74" t="s">
        <v>5</v>
      </c>
      <c r="I3" s="73" t="s">
        <v>6</v>
      </c>
      <c r="J3" s="73" t="s">
        <v>7</v>
      </c>
      <c r="K3" s="73" t="s">
        <v>8</v>
      </c>
      <c r="M3" s="3" t="s">
        <v>4</v>
      </c>
      <c r="N3" s="3" t="s">
        <v>5</v>
      </c>
      <c r="P3" s="1"/>
      <c r="Q3" s="1" t="s">
        <v>4</v>
      </c>
      <c r="R3" s="1" t="s">
        <v>5</v>
      </c>
    </row>
    <row r="4" spans="1:19">
      <c r="A4" s="1" t="s">
        <v>35</v>
      </c>
      <c r="B4">
        <v>1</v>
      </c>
      <c r="C4" s="4" t="s">
        <v>9</v>
      </c>
      <c r="D4" s="5"/>
      <c r="E4" s="6">
        <v>1011010</v>
      </c>
      <c r="F4" s="7"/>
      <c r="G4" s="8">
        <v>93.5</v>
      </c>
      <c r="H4" s="9"/>
      <c r="I4" s="10">
        <v>149</v>
      </c>
      <c r="J4" s="11">
        <v>509</v>
      </c>
      <c r="K4" s="12" t="s">
        <v>10</v>
      </c>
      <c r="L4" s="13">
        <v>149</v>
      </c>
      <c r="M4" s="14">
        <f t="shared" ref="M4:M9" si="0">SUMIF($I$4:$I$20,$L4,$G$4:$G$20)</f>
        <v>187</v>
      </c>
      <c r="N4" s="14">
        <f t="shared" ref="N4:N9" si="1">SUMIF($I$4:$I$20,$L4,$H$4:$H$20)</f>
        <v>-187</v>
      </c>
      <c r="P4" s="15">
        <v>1011010</v>
      </c>
      <c r="Q4" s="14">
        <f t="shared" ref="Q4:Q13" si="2">SUMIF($E$4:$E$20,$P4,$G$4:$G$20)</f>
        <v>100</v>
      </c>
      <c r="R4" s="14">
        <f t="shared" ref="R4:R13" si="3">SUMIF($F$4:$F$20,$P4,$H$4:$H$20)</f>
        <v>-100</v>
      </c>
      <c r="S4" s="48">
        <f>SUM(Q4:R4)</f>
        <v>0</v>
      </c>
    </row>
    <row r="5" spans="1:19">
      <c r="B5">
        <v>1</v>
      </c>
      <c r="C5" s="16" t="s">
        <v>9</v>
      </c>
      <c r="D5" s="17"/>
      <c r="E5" s="15">
        <v>1011010</v>
      </c>
      <c r="F5" s="18"/>
      <c r="G5" s="19">
        <v>3.5</v>
      </c>
      <c r="H5" s="20"/>
      <c r="I5" s="21">
        <v>860</v>
      </c>
      <c r="J5" s="22">
        <v>279</v>
      </c>
      <c r="K5" s="23" t="s">
        <v>10</v>
      </c>
      <c r="L5" s="13">
        <v>860</v>
      </c>
      <c r="M5" s="14">
        <f t="shared" si="0"/>
        <v>7</v>
      </c>
      <c r="N5" s="14">
        <f t="shared" si="1"/>
        <v>-7</v>
      </c>
      <c r="P5" s="15" t="s">
        <v>50</v>
      </c>
      <c r="Q5" s="14">
        <f t="shared" si="2"/>
        <v>0</v>
      </c>
      <c r="R5" s="14">
        <f>SUMIF($F$4:$F$20,$P5,$H$4:$H$20)</f>
        <v>-100</v>
      </c>
      <c r="S5" s="48">
        <f>SUM(Q5:R5)</f>
        <v>-100</v>
      </c>
    </row>
    <row r="6" spans="1:19">
      <c r="B6">
        <v>1</v>
      </c>
      <c r="C6" s="16" t="s">
        <v>9</v>
      </c>
      <c r="D6" s="17"/>
      <c r="E6" s="15">
        <v>1011010</v>
      </c>
      <c r="F6" s="18"/>
      <c r="G6" s="19">
        <v>3</v>
      </c>
      <c r="H6" s="20"/>
      <c r="I6" s="21" t="s">
        <v>11</v>
      </c>
      <c r="J6" s="22">
        <v>288</v>
      </c>
      <c r="K6" s="23" t="s">
        <v>10</v>
      </c>
      <c r="L6" s="24" t="s">
        <v>11</v>
      </c>
      <c r="M6" s="14">
        <f t="shared" si="0"/>
        <v>6</v>
      </c>
      <c r="N6" s="14">
        <f t="shared" si="1"/>
        <v>-6</v>
      </c>
      <c r="P6" s="15"/>
      <c r="Q6" s="14">
        <f t="shared" si="2"/>
        <v>0</v>
      </c>
      <c r="R6" s="14">
        <f t="shared" si="3"/>
        <v>0</v>
      </c>
      <c r="S6" s="48"/>
    </row>
    <row r="7" spans="1:19"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>
        <v>509</v>
      </c>
      <c r="K7" s="23" t="s">
        <v>10</v>
      </c>
      <c r="L7" s="13">
        <v>841</v>
      </c>
      <c r="M7" s="14">
        <f t="shared" si="0"/>
        <v>100</v>
      </c>
      <c r="N7" s="14">
        <f t="shared" si="1"/>
        <v>-100</v>
      </c>
      <c r="P7" s="15"/>
      <c r="Q7" s="14">
        <f t="shared" si="2"/>
        <v>0</v>
      </c>
      <c r="R7" s="14">
        <f t="shared" si="3"/>
        <v>0</v>
      </c>
      <c r="S7" s="48"/>
    </row>
    <row r="8" spans="1:19"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>
        <v>279</v>
      </c>
      <c r="K8" s="23" t="s">
        <v>10</v>
      </c>
      <c r="L8" s="13">
        <v>846</v>
      </c>
      <c r="M8" s="14">
        <f t="shared" si="0"/>
        <v>0</v>
      </c>
      <c r="N8" s="14">
        <f t="shared" si="1"/>
        <v>0</v>
      </c>
      <c r="P8" s="18"/>
      <c r="Q8" s="14">
        <f t="shared" si="2"/>
        <v>0</v>
      </c>
      <c r="R8" s="14">
        <f t="shared" si="3"/>
        <v>0</v>
      </c>
      <c r="S8" s="48"/>
    </row>
    <row r="9" spans="1:19"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 t="s">
        <v>11</v>
      </c>
      <c r="J9" s="34">
        <v>288</v>
      </c>
      <c r="K9" s="35" t="s">
        <v>10</v>
      </c>
      <c r="L9" s="13"/>
      <c r="M9" s="14">
        <f t="shared" si="0"/>
        <v>0</v>
      </c>
      <c r="N9" s="14">
        <f t="shared" si="1"/>
        <v>0</v>
      </c>
      <c r="P9" s="18"/>
      <c r="Q9" s="14">
        <f t="shared" si="2"/>
        <v>0</v>
      </c>
      <c r="R9" s="14">
        <f t="shared" si="3"/>
        <v>0</v>
      </c>
      <c r="S9" s="48"/>
    </row>
    <row r="10" spans="1:19" ht="15" thickBot="1">
      <c r="I10" s="24"/>
      <c r="J10" s="24"/>
      <c r="K10" s="24"/>
      <c r="M10" s="36">
        <f>SUM(M4:M9)</f>
        <v>300</v>
      </c>
      <c r="N10" s="36">
        <f>SUM(N4:N9)</f>
        <v>-300</v>
      </c>
      <c r="P10" s="25"/>
      <c r="Q10" s="14">
        <f t="shared" si="2"/>
        <v>0</v>
      </c>
      <c r="R10" s="14">
        <f t="shared" si="3"/>
        <v>0</v>
      </c>
      <c r="S10" s="48"/>
    </row>
    <row r="11" spans="1:19" ht="15" thickTop="1">
      <c r="A11" s="1" t="s">
        <v>13</v>
      </c>
      <c r="B11">
        <v>2</v>
      </c>
      <c r="C11" s="37" t="s">
        <v>38</v>
      </c>
      <c r="D11" s="38"/>
      <c r="E11" s="76" t="s">
        <v>76</v>
      </c>
      <c r="F11" s="38"/>
      <c r="G11" s="8">
        <v>100</v>
      </c>
      <c r="H11" s="9"/>
      <c r="I11" s="69">
        <v>841</v>
      </c>
      <c r="J11" s="69">
        <v>285</v>
      </c>
      <c r="K11" s="70">
        <v>98009</v>
      </c>
      <c r="P11" s="15">
        <v>1000070</v>
      </c>
      <c r="Q11" s="14">
        <f t="shared" si="2"/>
        <v>0</v>
      </c>
      <c r="R11" s="14">
        <f t="shared" si="3"/>
        <v>0</v>
      </c>
      <c r="S11" s="48"/>
    </row>
    <row r="12" spans="1:19">
      <c r="A12" t="s">
        <v>39</v>
      </c>
      <c r="B12">
        <v>2</v>
      </c>
      <c r="C12" s="16" t="s">
        <v>38</v>
      </c>
      <c r="D12" s="25"/>
      <c r="E12" s="15"/>
      <c r="F12" s="15">
        <v>1011010</v>
      </c>
      <c r="G12" s="19"/>
      <c r="H12" s="26">
        <v>-93.5</v>
      </c>
      <c r="I12" s="22">
        <v>149</v>
      </c>
      <c r="J12" s="22">
        <v>509</v>
      </c>
      <c r="K12" s="23" t="s">
        <v>10</v>
      </c>
      <c r="P12" s="15"/>
      <c r="Q12" s="14"/>
      <c r="R12" s="14"/>
      <c r="S12" s="48"/>
    </row>
    <row r="13" spans="1:19">
      <c r="A13" t="s">
        <v>41</v>
      </c>
      <c r="B13">
        <v>2</v>
      </c>
      <c r="C13" s="16" t="s">
        <v>38</v>
      </c>
      <c r="D13" s="25"/>
      <c r="E13" s="15"/>
      <c r="F13" s="15">
        <v>1011010</v>
      </c>
      <c r="G13" s="19"/>
      <c r="H13" s="27">
        <v>-3.5</v>
      </c>
      <c r="I13" s="22">
        <v>860</v>
      </c>
      <c r="J13" s="22">
        <v>279</v>
      </c>
      <c r="K13" s="23" t="s">
        <v>10</v>
      </c>
      <c r="P13" s="15" t="s">
        <v>76</v>
      </c>
      <c r="Q13" s="14">
        <f t="shared" si="2"/>
        <v>200</v>
      </c>
      <c r="R13" s="14">
        <f t="shared" si="3"/>
        <v>-100</v>
      </c>
      <c r="S13" s="48">
        <f>SUM(Q13:R13)</f>
        <v>100</v>
      </c>
    </row>
    <row r="14" spans="1:19" ht="15" thickBot="1">
      <c r="B14">
        <v>2</v>
      </c>
      <c r="C14" s="28" t="s">
        <v>38</v>
      </c>
      <c r="D14" s="31"/>
      <c r="E14" s="30"/>
      <c r="F14" s="30">
        <v>1011010</v>
      </c>
      <c r="G14" s="40"/>
      <c r="H14" s="32">
        <v>-3</v>
      </c>
      <c r="I14" s="34" t="s">
        <v>11</v>
      </c>
      <c r="J14" s="34">
        <v>288</v>
      </c>
      <c r="K14" s="35" t="s">
        <v>10</v>
      </c>
      <c r="Q14" s="39">
        <f>SUM(Q4:Q13)</f>
        <v>300</v>
      </c>
      <c r="R14" s="39">
        <f>SUM(R4:R13)</f>
        <v>-300</v>
      </c>
    </row>
    <row r="15" spans="1:19" ht="15" thickTop="1">
      <c r="I15" s="24"/>
      <c r="J15" s="24"/>
      <c r="K15" s="24"/>
    </row>
    <row r="16" spans="1:19">
      <c r="A16" s="1" t="s">
        <v>30</v>
      </c>
      <c r="B16">
        <v>3</v>
      </c>
      <c r="C16" s="37" t="s">
        <v>14</v>
      </c>
      <c r="D16" s="38"/>
      <c r="E16" s="7"/>
      <c r="F16" s="7" t="s">
        <v>76</v>
      </c>
      <c r="G16" s="8"/>
      <c r="H16" s="8">
        <v>-100</v>
      </c>
      <c r="I16" s="69">
        <v>841</v>
      </c>
      <c r="J16" s="69">
        <v>285</v>
      </c>
      <c r="K16" s="70">
        <v>98009</v>
      </c>
    </row>
    <row r="17" spans="1:11">
      <c r="A17" t="s">
        <v>40</v>
      </c>
      <c r="B17">
        <v>3</v>
      </c>
      <c r="C17" s="41" t="s">
        <v>14</v>
      </c>
      <c r="D17" s="25"/>
      <c r="E17" s="76" t="s">
        <v>76</v>
      </c>
      <c r="F17" s="25"/>
      <c r="G17" s="42">
        <v>93.5</v>
      </c>
      <c r="H17" s="20"/>
      <c r="I17" s="22">
        <v>149</v>
      </c>
      <c r="J17" s="22">
        <v>509</v>
      </c>
      <c r="K17" s="23" t="s">
        <v>10</v>
      </c>
    </row>
    <row r="18" spans="1:11">
      <c r="A18" t="s">
        <v>42</v>
      </c>
      <c r="B18">
        <v>3</v>
      </c>
      <c r="C18" s="16" t="s">
        <v>14</v>
      </c>
      <c r="D18" s="25"/>
      <c r="E18" s="77" t="s">
        <v>76</v>
      </c>
      <c r="F18" s="15"/>
      <c r="G18" s="19">
        <v>3.5</v>
      </c>
      <c r="H18" s="26"/>
      <c r="I18" s="22">
        <v>860</v>
      </c>
      <c r="J18" s="22">
        <v>279</v>
      </c>
      <c r="K18" s="23" t="s">
        <v>10</v>
      </c>
    </row>
    <row r="19" spans="1:11">
      <c r="B19">
        <v>3</v>
      </c>
      <c r="C19" s="28" t="s">
        <v>14</v>
      </c>
      <c r="D19" s="31"/>
      <c r="E19" s="78" t="s">
        <v>76</v>
      </c>
      <c r="F19" s="30"/>
      <c r="G19" s="40">
        <v>3</v>
      </c>
      <c r="H19" s="32"/>
      <c r="I19" s="34" t="s">
        <v>11</v>
      </c>
      <c r="J19" s="34">
        <v>288</v>
      </c>
      <c r="K19" s="35" t="s">
        <v>10</v>
      </c>
    </row>
  </sheetData>
  <mergeCells count="2">
    <mergeCell ref="I2:K2"/>
    <mergeCell ref="E3:F3"/>
  </mergeCells>
  <pageMargins left="0.7" right="0.7" top="0.75" bottom="0.75" header="0.3" footer="0.3"/>
  <pageSetup scale="86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G24" sqref="G24"/>
    </sheetView>
  </sheetViews>
  <sheetFormatPr defaultRowHeight="14.4"/>
  <cols>
    <col min="1" max="1" width="15" bestFit="1" customWidth="1"/>
    <col min="2" max="2" width="4.44140625" customWidth="1"/>
    <col min="3" max="3" width="15.5546875" customWidth="1"/>
    <col min="4" max="4" width="4.21875" customWidth="1"/>
    <col min="7" max="7" width="9.44140625" bestFit="1" customWidth="1"/>
    <col min="8" max="8" width="9.21875" bestFit="1" customWidth="1"/>
    <col min="12" max="12" width="7.44140625" customWidth="1"/>
    <col min="13" max="13" width="10.21875" bestFit="1" customWidth="1"/>
    <col min="14" max="14" width="11" bestFit="1" customWidth="1"/>
    <col min="15" max="15" width="2.77734375" customWidth="1"/>
    <col min="17" max="17" width="10.21875" bestFit="1" customWidth="1"/>
    <col min="18" max="18" width="11" bestFit="1" customWidth="1"/>
  </cols>
  <sheetData>
    <row r="1" spans="1:19">
      <c r="C1" s="1" t="s">
        <v>72</v>
      </c>
    </row>
    <row r="2" spans="1:19">
      <c r="I2" s="107" t="s">
        <v>1</v>
      </c>
      <c r="J2" s="107"/>
      <c r="K2" s="107"/>
    </row>
    <row r="3" spans="1:19">
      <c r="C3" s="2" t="s">
        <v>2</v>
      </c>
      <c r="E3" s="108" t="s">
        <v>3</v>
      </c>
      <c r="F3" s="108"/>
      <c r="G3" s="80" t="s">
        <v>4</v>
      </c>
      <c r="H3" s="80" t="s">
        <v>5</v>
      </c>
      <c r="I3" s="79" t="s">
        <v>6</v>
      </c>
      <c r="J3" s="79" t="s">
        <v>7</v>
      </c>
      <c r="K3" s="79" t="s">
        <v>8</v>
      </c>
      <c r="M3" s="3" t="s">
        <v>4</v>
      </c>
      <c r="N3" s="3" t="s">
        <v>5</v>
      </c>
      <c r="P3" s="1"/>
      <c r="Q3" s="1" t="s">
        <v>4</v>
      </c>
      <c r="R3" s="1" t="s">
        <v>5</v>
      </c>
    </row>
    <row r="4" spans="1:19">
      <c r="A4" s="1" t="s">
        <v>35</v>
      </c>
      <c r="B4">
        <v>1</v>
      </c>
      <c r="C4" s="4" t="s">
        <v>9</v>
      </c>
      <c r="D4" s="5"/>
      <c r="E4" s="6">
        <v>1011010</v>
      </c>
      <c r="F4" s="7"/>
      <c r="G4" s="8">
        <v>93.5</v>
      </c>
      <c r="H4" s="9"/>
      <c r="I4" s="10">
        <v>149</v>
      </c>
      <c r="J4" s="11">
        <v>509</v>
      </c>
      <c r="K4" s="12" t="s">
        <v>10</v>
      </c>
      <c r="L4" s="13">
        <v>149</v>
      </c>
      <c r="M4" s="14">
        <f t="shared" ref="M4:M9" si="0">SUMIF($I$4:$I$20,$L4,$G$4:$G$20)</f>
        <v>140.25</v>
      </c>
      <c r="N4" s="14">
        <f t="shared" ref="N4:N9" si="1">SUMIF($I$4:$I$20,$L4,$H$4:$H$20)</f>
        <v>-140.25</v>
      </c>
      <c r="P4" s="15">
        <v>1011010</v>
      </c>
      <c r="Q4" s="14">
        <f t="shared" ref="Q4:Q13" si="2">SUMIF($E$4:$E$20,$P4,$G$4:$G$20)</f>
        <v>100</v>
      </c>
      <c r="R4" s="14">
        <f t="shared" ref="R4:R13" si="3">SUMIF($F$4:$F$20,$P4,$H$4:$H$20)</f>
        <v>-50</v>
      </c>
      <c r="S4" s="48"/>
    </row>
    <row r="5" spans="1:19">
      <c r="B5">
        <v>1</v>
      </c>
      <c r="C5" s="16" t="s">
        <v>9</v>
      </c>
      <c r="D5" s="17"/>
      <c r="E5" s="15">
        <v>1011010</v>
      </c>
      <c r="F5" s="18"/>
      <c r="G5" s="19">
        <v>3.5</v>
      </c>
      <c r="H5" s="20"/>
      <c r="I5" s="21">
        <v>860</v>
      </c>
      <c r="J5" s="22">
        <v>279</v>
      </c>
      <c r="K5" s="23" t="s">
        <v>10</v>
      </c>
      <c r="L5" s="13">
        <v>860</v>
      </c>
      <c r="M5" s="14">
        <f t="shared" si="0"/>
        <v>5.25</v>
      </c>
      <c r="N5" s="14">
        <f t="shared" si="1"/>
        <v>-5.25</v>
      </c>
      <c r="P5" s="15" t="s">
        <v>77</v>
      </c>
      <c r="Q5" s="14">
        <f>SUMIF($E$4:$E$20,$P5,$G$4:$G$20)</f>
        <v>100</v>
      </c>
      <c r="R5" s="14">
        <f>SUMIF($F$4:$F$20,$P5,$H$4:$H$20)</f>
        <v>-150</v>
      </c>
      <c r="S5" s="48"/>
    </row>
    <row r="6" spans="1:19">
      <c r="B6">
        <v>1</v>
      </c>
      <c r="C6" s="16" t="s">
        <v>9</v>
      </c>
      <c r="D6" s="17"/>
      <c r="E6" s="15">
        <v>1011010</v>
      </c>
      <c r="F6" s="18"/>
      <c r="G6" s="19">
        <v>3</v>
      </c>
      <c r="H6" s="20"/>
      <c r="I6" s="21" t="s">
        <v>11</v>
      </c>
      <c r="J6" s="22">
        <v>288</v>
      </c>
      <c r="K6" s="23" t="s">
        <v>10</v>
      </c>
      <c r="L6" s="24" t="s">
        <v>11</v>
      </c>
      <c r="M6" s="14">
        <f t="shared" si="0"/>
        <v>4.5</v>
      </c>
      <c r="N6" s="14">
        <f t="shared" si="1"/>
        <v>-4.5</v>
      </c>
      <c r="P6" s="15"/>
      <c r="Q6" s="14">
        <f t="shared" si="2"/>
        <v>0</v>
      </c>
      <c r="R6" s="14">
        <f t="shared" si="3"/>
        <v>0</v>
      </c>
      <c r="S6" s="48"/>
    </row>
    <row r="7" spans="1:19">
      <c r="B7">
        <v>1</v>
      </c>
      <c r="C7" s="16" t="s">
        <v>12</v>
      </c>
      <c r="D7" s="17"/>
      <c r="E7" s="15"/>
      <c r="F7" s="15" t="s">
        <v>77</v>
      </c>
      <c r="G7" s="25"/>
      <c r="H7" s="26">
        <v>-93.5</v>
      </c>
      <c r="I7" s="21">
        <v>149</v>
      </c>
      <c r="J7" s="22">
        <v>509</v>
      </c>
      <c r="K7" s="23" t="s">
        <v>10</v>
      </c>
      <c r="L7" s="13">
        <v>841</v>
      </c>
      <c r="M7" s="14">
        <f t="shared" si="0"/>
        <v>0</v>
      </c>
      <c r="N7" s="14">
        <f t="shared" si="1"/>
        <v>0</v>
      </c>
      <c r="P7" s="15"/>
      <c r="Q7" s="14">
        <f t="shared" si="2"/>
        <v>0</v>
      </c>
      <c r="R7" s="14">
        <f t="shared" si="3"/>
        <v>0</v>
      </c>
      <c r="S7" s="48"/>
    </row>
    <row r="8" spans="1:19">
      <c r="B8">
        <v>1</v>
      </c>
      <c r="C8" s="16" t="s">
        <v>12</v>
      </c>
      <c r="D8" s="17"/>
      <c r="E8" s="15"/>
      <c r="F8" s="15" t="s">
        <v>77</v>
      </c>
      <c r="G8" s="25"/>
      <c r="H8" s="27">
        <v>-3.5</v>
      </c>
      <c r="I8" s="21">
        <v>860</v>
      </c>
      <c r="J8" s="22">
        <v>279</v>
      </c>
      <c r="K8" s="23" t="s">
        <v>10</v>
      </c>
      <c r="L8" s="13">
        <v>846</v>
      </c>
      <c r="M8" s="14">
        <f t="shared" si="0"/>
        <v>50</v>
      </c>
      <c r="N8" s="14">
        <f t="shared" si="1"/>
        <v>-50</v>
      </c>
      <c r="P8" s="18"/>
      <c r="Q8" s="14">
        <f t="shared" si="2"/>
        <v>0</v>
      </c>
      <c r="R8" s="14">
        <f t="shared" si="3"/>
        <v>0</v>
      </c>
      <c r="S8" s="48"/>
    </row>
    <row r="9" spans="1:19">
      <c r="B9">
        <v>1</v>
      </c>
      <c r="C9" s="28" t="s">
        <v>12</v>
      </c>
      <c r="D9" s="29"/>
      <c r="E9" s="30"/>
      <c r="F9" s="30" t="s">
        <v>77</v>
      </c>
      <c r="G9" s="31"/>
      <c r="H9" s="32">
        <v>-3</v>
      </c>
      <c r="I9" s="33" t="s">
        <v>11</v>
      </c>
      <c r="J9" s="34">
        <v>288</v>
      </c>
      <c r="K9" s="35" t="s">
        <v>10</v>
      </c>
      <c r="L9" s="13"/>
      <c r="M9" s="14">
        <f t="shared" si="0"/>
        <v>0</v>
      </c>
      <c r="N9" s="14">
        <f t="shared" si="1"/>
        <v>0</v>
      </c>
      <c r="P9" s="18"/>
      <c r="Q9" s="14">
        <f t="shared" si="2"/>
        <v>0</v>
      </c>
      <c r="R9" s="14">
        <f t="shared" si="3"/>
        <v>0</v>
      </c>
      <c r="S9" s="48"/>
    </row>
    <row r="10" spans="1:19" ht="15" thickBot="1">
      <c r="I10" s="24"/>
      <c r="J10" s="24"/>
      <c r="K10" s="24"/>
      <c r="M10" s="36">
        <f>SUM(M4:M9)</f>
        <v>200</v>
      </c>
      <c r="N10" s="36">
        <f>SUM(N4:N9)</f>
        <v>-200</v>
      </c>
      <c r="P10" s="25"/>
      <c r="Q10" s="14">
        <f t="shared" si="2"/>
        <v>0</v>
      </c>
      <c r="R10" s="14">
        <f t="shared" si="3"/>
        <v>0</v>
      </c>
      <c r="S10" s="48"/>
    </row>
    <row r="11" spans="1:19" ht="15" thickTop="1">
      <c r="A11" s="1" t="s">
        <v>13</v>
      </c>
      <c r="B11">
        <v>2</v>
      </c>
      <c r="C11" s="37" t="s">
        <v>38</v>
      </c>
      <c r="D11" s="38"/>
      <c r="E11" s="38" t="s">
        <v>77</v>
      </c>
      <c r="F11" s="38"/>
      <c r="G11" s="8">
        <f>100/2</f>
        <v>50</v>
      </c>
      <c r="H11" s="9"/>
      <c r="I11" s="69">
        <v>846</v>
      </c>
      <c r="J11" s="69">
        <v>285</v>
      </c>
      <c r="K11" s="70">
        <v>98009</v>
      </c>
      <c r="P11" s="15" t="s">
        <v>69</v>
      </c>
      <c r="Q11" s="14">
        <f t="shared" si="2"/>
        <v>0</v>
      </c>
      <c r="R11" s="14">
        <f t="shared" si="3"/>
        <v>0</v>
      </c>
      <c r="S11" s="48"/>
    </row>
    <row r="12" spans="1:19">
      <c r="A12" t="s">
        <v>39</v>
      </c>
      <c r="B12">
        <v>2</v>
      </c>
      <c r="C12" s="16" t="s">
        <v>38</v>
      </c>
      <c r="D12" s="25"/>
      <c r="E12" s="15"/>
      <c r="F12" s="15">
        <v>1011010</v>
      </c>
      <c r="G12" s="19"/>
      <c r="H12" s="26">
        <f>-93.5/2</f>
        <v>-46.75</v>
      </c>
      <c r="I12" s="22">
        <v>149</v>
      </c>
      <c r="J12" s="22">
        <v>509</v>
      </c>
      <c r="K12" s="23" t="s">
        <v>10</v>
      </c>
      <c r="P12" s="15"/>
      <c r="Q12" s="14"/>
      <c r="R12" s="14"/>
      <c r="S12" s="48"/>
    </row>
    <row r="13" spans="1:19">
      <c r="A13" t="s">
        <v>41</v>
      </c>
      <c r="B13">
        <v>2</v>
      </c>
      <c r="C13" s="16" t="s">
        <v>38</v>
      </c>
      <c r="D13" s="25"/>
      <c r="E13" s="15"/>
      <c r="F13" s="15">
        <v>1011010</v>
      </c>
      <c r="G13" s="19"/>
      <c r="H13" s="27">
        <f>-3.5/2</f>
        <v>-1.75</v>
      </c>
      <c r="I13" s="22">
        <v>860</v>
      </c>
      <c r="J13" s="22">
        <v>279</v>
      </c>
      <c r="K13" s="23" t="s">
        <v>10</v>
      </c>
      <c r="P13" s="15"/>
      <c r="Q13" s="14">
        <f t="shared" si="2"/>
        <v>0</v>
      </c>
      <c r="R13" s="14">
        <f t="shared" si="3"/>
        <v>0</v>
      </c>
    </row>
    <row r="14" spans="1:19" ht="15" thickBot="1">
      <c r="B14">
        <v>2</v>
      </c>
      <c r="C14" s="28" t="s">
        <v>38</v>
      </c>
      <c r="D14" s="31"/>
      <c r="E14" s="30"/>
      <c r="F14" s="30">
        <v>1011010</v>
      </c>
      <c r="G14" s="40"/>
      <c r="H14" s="32">
        <v>-1.5</v>
      </c>
      <c r="I14" s="34" t="s">
        <v>11</v>
      </c>
      <c r="J14" s="34">
        <v>288</v>
      </c>
      <c r="K14" s="35" t="s">
        <v>10</v>
      </c>
      <c r="Q14" s="39">
        <f>SUM(Q4:Q13)</f>
        <v>200</v>
      </c>
      <c r="R14" s="39">
        <f>SUM(R4:R13)</f>
        <v>-200</v>
      </c>
    </row>
    <row r="15" spans="1:19" ht="15" thickTop="1">
      <c r="I15" s="24"/>
      <c r="J15" s="24"/>
      <c r="K15" s="24"/>
    </row>
    <row r="16" spans="1:19">
      <c r="A16" s="1" t="s">
        <v>30</v>
      </c>
      <c r="B16">
        <v>3</v>
      </c>
      <c r="C16" s="37" t="s">
        <v>14</v>
      </c>
      <c r="D16" s="38"/>
      <c r="E16" s="7"/>
      <c r="F16" s="7" t="str">
        <f>E11</f>
        <v>40000xx</v>
      </c>
      <c r="G16" s="8"/>
      <c r="H16" s="83">
        <f>-G11</f>
        <v>-50</v>
      </c>
      <c r="I16" s="69">
        <v>846</v>
      </c>
      <c r="J16" s="69">
        <v>285</v>
      </c>
      <c r="K16" s="70">
        <v>98009</v>
      </c>
    </row>
    <row r="17" spans="1:11">
      <c r="A17" t="s">
        <v>40</v>
      </c>
      <c r="B17">
        <v>3</v>
      </c>
      <c r="C17" s="41" t="s">
        <v>14</v>
      </c>
      <c r="D17" s="25"/>
      <c r="E17" s="76" t="s">
        <v>77</v>
      </c>
      <c r="F17" s="25"/>
      <c r="G17" s="42">
        <f>-H12</f>
        <v>46.75</v>
      </c>
      <c r="H17" s="20"/>
      <c r="I17" s="22">
        <v>149</v>
      </c>
      <c r="J17" s="22">
        <v>509</v>
      </c>
      <c r="K17" s="23" t="s">
        <v>10</v>
      </c>
    </row>
    <row r="18" spans="1:11">
      <c r="A18" t="s">
        <v>42</v>
      </c>
      <c r="B18">
        <v>3</v>
      </c>
      <c r="C18" s="16" t="s">
        <v>14</v>
      </c>
      <c r="D18" s="25"/>
      <c r="E18" s="77" t="s">
        <v>77</v>
      </c>
      <c r="F18" s="15"/>
      <c r="G18" s="19">
        <f t="shared" ref="G18:G19" si="4">-H13</f>
        <v>1.75</v>
      </c>
      <c r="H18" s="26"/>
      <c r="I18" s="22">
        <v>860</v>
      </c>
      <c r="J18" s="22">
        <v>279</v>
      </c>
      <c r="K18" s="23" t="s">
        <v>10</v>
      </c>
    </row>
    <row r="19" spans="1:11">
      <c r="B19">
        <v>3</v>
      </c>
      <c r="C19" s="28" t="s">
        <v>14</v>
      </c>
      <c r="D19" s="31"/>
      <c r="E19" s="78" t="s">
        <v>77</v>
      </c>
      <c r="F19" s="30"/>
      <c r="G19" s="40">
        <f t="shared" si="4"/>
        <v>1.5</v>
      </c>
      <c r="H19" s="32"/>
      <c r="I19" s="34" t="s">
        <v>11</v>
      </c>
      <c r="J19" s="34">
        <v>288</v>
      </c>
      <c r="K19" s="35" t="s">
        <v>10</v>
      </c>
    </row>
  </sheetData>
  <mergeCells count="2">
    <mergeCell ref="I2:K2"/>
    <mergeCell ref="E3:F3"/>
  </mergeCells>
  <pageMargins left="0.7" right="0.7" top="0.75" bottom="0.75" header="0.3" footer="0.3"/>
  <pageSetup scale="86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13" zoomScaleNormal="100" workbookViewId="0">
      <selection activeCell="C37" sqref="C37:H38"/>
    </sheetView>
  </sheetViews>
  <sheetFormatPr defaultRowHeight="14.4"/>
  <cols>
    <col min="1" max="1" width="15" bestFit="1" customWidth="1"/>
    <col min="2" max="2" width="4.44140625" customWidth="1"/>
    <col min="3" max="3" width="15.5546875" customWidth="1"/>
    <col min="4" max="4" width="4.21875" customWidth="1"/>
    <col min="7" max="7" width="9.44140625" bestFit="1" customWidth="1"/>
    <col min="12" max="12" width="7.44140625" customWidth="1"/>
    <col min="13" max="13" width="10.21875" bestFit="1" customWidth="1"/>
    <col min="14" max="14" width="11" bestFit="1" customWidth="1"/>
    <col min="15" max="15" width="2.77734375" customWidth="1"/>
    <col min="17" max="17" width="10.21875" bestFit="1" customWidth="1"/>
    <col min="18" max="18" width="11" bestFit="1" customWidth="1"/>
    <col min="19" max="19" width="4.21875" customWidth="1"/>
    <col min="21" max="21" width="9.44140625" bestFit="1" customWidth="1"/>
    <col min="22" max="22" width="10.109375" bestFit="1" customWidth="1"/>
  </cols>
  <sheetData>
    <row r="1" spans="1:22">
      <c r="C1" s="1" t="s">
        <v>0</v>
      </c>
    </row>
    <row r="2" spans="1:22">
      <c r="I2" s="107" t="s">
        <v>1</v>
      </c>
      <c r="J2" s="107"/>
      <c r="K2" s="107"/>
      <c r="P2" s="109" t="s">
        <v>78</v>
      </c>
      <c r="Q2" s="109"/>
      <c r="R2" s="109"/>
      <c r="T2" s="109" t="s">
        <v>79</v>
      </c>
      <c r="U2" s="109"/>
      <c r="V2" s="109"/>
    </row>
    <row r="3" spans="1:22">
      <c r="C3" s="2" t="s">
        <v>2</v>
      </c>
      <c r="E3" s="108" t="s">
        <v>3</v>
      </c>
      <c r="F3" s="108"/>
      <c r="G3" s="66" t="s">
        <v>4</v>
      </c>
      <c r="H3" s="66" t="s">
        <v>5</v>
      </c>
      <c r="I3" s="65" t="s">
        <v>6</v>
      </c>
      <c r="J3" s="65" t="s">
        <v>7</v>
      </c>
      <c r="K3" s="65" t="s">
        <v>8</v>
      </c>
      <c r="M3" s="3" t="s">
        <v>4</v>
      </c>
      <c r="N3" s="3" t="s">
        <v>5</v>
      </c>
      <c r="P3" s="1"/>
      <c r="Q3" s="1" t="s">
        <v>4</v>
      </c>
      <c r="R3" s="1" t="s">
        <v>5</v>
      </c>
      <c r="T3" s="1"/>
      <c r="U3" s="1" t="s">
        <v>4</v>
      </c>
      <c r="V3" s="1" t="s">
        <v>5</v>
      </c>
    </row>
    <row r="4" spans="1:22">
      <c r="A4" s="1" t="s">
        <v>36</v>
      </c>
      <c r="B4">
        <v>1</v>
      </c>
      <c r="C4" s="4" t="s">
        <v>9</v>
      </c>
      <c r="D4" s="5"/>
      <c r="E4" s="6" t="s">
        <v>49</v>
      </c>
      <c r="F4" s="7"/>
      <c r="G4" s="8">
        <v>93.5</v>
      </c>
      <c r="H4" s="9"/>
      <c r="I4" s="10">
        <v>149</v>
      </c>
      <c r="J4" s="11">
        <v>509</v>
      </c>
      <c r="K4" s="12" t="s">
        <v>10</v>
      </c>
      <c r="L4" s="13">
        <v>149</v>
      </c>
      <c r="M4" s="14">
        <f t="shared" ref="M4:M9" si="0">SUMIF($I$4:$I$34,$L4,$G$4:$G$34)</f>
        <v>187</v>
      </c>
      <c r="N4" s="14">
        <f t="shared" ref="N4:N9" si="1">SUMIF($I$4:$I$34,$L4,$H$4:$H$34)</f>
        <v>-187</v>
      </c>
      <c r="P4" s="15" t="s">
        <v>49</v>
      </c>
      <c r="Q4" s="14">
        <f>SUMIF($E$4:$E$34,$P4,$G$4:$G$34)</f>
        <v>100</v>
      </c>
      <c r="R4" s="14">
        <f t="shared" ref="R4:R12" si="2">SUMIF($F$4:$F$34,$P4,$H$4:$H$34)</f>
        <v>-100</v>
      </c>
      <c r="S4" s="48"/>
      <c r="T4" s="15" t="s">
        <v>49</v>
      </c>
      <c r="U4" s="14">
        <f>SUMIF($E$4:$E$24,$P4,$G$4:$G$24)+SUMIF($E$37:$E$38,$P4,$G$37:$G$38)</f>
        <v>100</v>
      </c>
      <c r="V4" s="14">
        <f t="shared" ref="V4:V12" si="3">SUMIF($F$4:$F$34,$P4,$H$4:$H$34)</f>
        <v>-100</v>
      </c>
    </row>
    <row r="5" spans="1:22">
      <c r="B5">
        <v>1</v>
      </c>
      <c r="C5" s="16" t="s">
        <v>9</v>
      </c>
      <c r="D5" s="17"/>
      <c r="E5" s="15" t="s">
        <v>49</v>
      </c>
      <c r="F5" s="18"/>
      <c r="G5" s="19">
        <v>3.5</v>
      </c>
      <c r="H5" s="20"/>
      <c r="I5" s="21">
        <v>860</v>
      </c>
      <c r="J5" s="22">
        <v>279</v>
      </c>
      <c r="K5" s="23" t="s">
        <v>10</v>
      </c>
      <c r="L5" s="13">
        <v>860</v>
      </c>
      <c r="M5" s="14">
        <f t="shared" si="0"/>
        <v>7</v>
      </c>
      <c r="N5" s="14">
        <f t="shared" si="1"/>
        <v>-7</v>
      </c>
      <c r="P5" s="15" t="s">
        <v>50</v>
      </c>
      <c r="Q5" s="14">
        <f t="shared" ref="Q5:Q12" si="4">SUMIF($E$4:$E$34,$P5,$G$4:$G$34)</f>
        <v>0</v>
      </c>
      <c r="R5" s="14">
        <f t="shared" si="2"/>
        <v>-100</v>
      </c>
      <c r="S5" s="48"/>
      <c r="T5" s="15" t="s">
        <v>50</v>
      </c>
      <c r="U5" s="14">
        <f>SUMIF($E$4:$E$24,$P5,$G$4:$G$24)+SUMIF($E$37:$E$38,$P5,$G$37:$G$38)</f>
        <v>0</v>
      </c>
      <c r="V5" s="14">
        <f t="shared" si="3"/>
        <v>-100</v>
      </c>
    </row>
    <row r="6" spans="1:22">
      <c r="B6">
        <v>1</v>
      </c>
      <c r="C6" s="16" t="s">
        <v>9</v>
      </c>
      <c r="D6" s="17"/>
      <c r="E6" s="15" t="s">
        <v>49</v>
      </c>
      <c r="F6" s="18"/>
      <c r="G6" s="19">
        <v>3</v>
      </c>
      <c r="H6" s="20"/>
      <c r="I6" s="21" t="s">
        <v>11</v>
      </c>
      <c r="J6" s="22">
        <v>288</v>
      </c>
      <c r="K6" s="23" t="s">
        <v>10</v>
      </c>
      <c r="L6" s="24" t="s">
        <v>11</v>
      </c>
      <c r="M6" s="14">
        <f t="shared" si="0"/>
        <v>6</v>
      </c>
      <c r="N6" s="14">
        <f t="shared" si="1"/>
        <v>-6</v>
      </c>
      <c r="P6" s="15">
        <v>2000030</v>
      </c>
      <c r="Q6" s="14">
        <f t="shared" si="4"/>
        <v>100</v>
      </c>
      <c r="R6" s="14">
        <f t="shared" si="2"/>
        <v>-100</v>
      </c>
      <c r="S6" s="48"/>
      <c r="T6" s="15">
        <v>2000030</v>
      </c>
      <c r="U6" s="14">
        <f t="shared" ref="U6:U12" si="5">SUMIF($E$4:$E$34,$P6,$G$4:$G$34)</f>
        <v>100</v>
      </c>
      <c r="V6" s="14">
        <f t="shared" si="3"/>
        <v>-100</v>
      </c>
    </row>
    <row r="7" spans="1:22"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>
        <v>509</v>
      </c>
      <c r="K7" s="23" t="s">
        <v>10</v>
      </c>
      <c r="L7" s="13">
        <v>841</v>
      </c>
      <c r="M7" s="14">
        <f t="shared" si="0"/>
        <v>600</v>
      </c>
      <c r="N7" s="14">
        <f t="shared" si="1"/>
        <v>-600</v>
      </c>
      <c r="P7" s="15">
        <v>2000015</v>
      </c>
      <c r="Q7" s="14">
        <f t="shared" si="4"/>
        <v>200</v>
      </c>
      <c r="R7" s="14">
        <f t="shared" si="2"/>
        <v>-200</v>
      </c>
      <c r="S7" s="48"/>
      <c r="T7" s="15">
        <v>2000015</v>
      </c>
      <c r="U7" s="14">
        <f t="shared" si="5"/>
        <v>200</v>
      </c>
      <c r="V7" s="14">
        <f t="shared" si="3"/>
        <v>-200</v>
      </c>
    </row>
    <row r="8" spans="1:22"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>
        <v>279</v>
      </c>
      <c r="K8" s="23" t="s">
        <v>10</v>
      </c>
      <c r="L8" s="13">
        <v>846</v>
      </c>
      <c r="M8" s="14">
        <f t="shared" si="0"/>
        <v>200</v>
      </c>
      <c r="N8" s="14">
        <f t="shared" si="1"/>
        <v>-200</v>
      </c>
      <c r="P8" s="18"/>
      <c r="Q8" s="14">
        <f t="shared" si="4"/>
        <v>0</v>
      </c>
      <c r="R8" s="14">
        <f t="shared" si="2"/>
        <v>0</v>
      </c>
      <c r="S8" s="48"/>
      <c r="T8" s="18"/>
      <c r="U8" s="14">
        <f t="shared" si="5"/>
        <v>0</v>
      </c>
      <c r="V8" s="14">
        <f t="shared" si="3"/>
        <v>0</v>
      </c>
    </row>
    <row r="9" spans="1:22"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 t="s">
        <v>11</v>
      </c>
      <c r="J9" s="34">
        <v>288</v>
      </c>
      <c r="K9" s="35" t="s">
        <v>10</v>
      </c>
      <c r="L9" s="13"/>
      <c r="M9" s="14">
        <f t="shared" si="0"/>
        <v>0</v>
      </c>
      <c r="N9" s="14">
        <f t="shared" si="1"/>
        <v>0</v>
      </c>
      <c r="P9" s="18"/>
      <c r="Q9" s="14">
        <f t="shared" si="4"/>
        <v>0</v>
      </c>
      <c r="R9" s="14">
        <f t="shared" si="2"/>
        <v>0</v>
      </c>
      <c r="S9" s="48"/>
      <c r="T9" s="18"/>
      <c r="U9" s="14">
        <f t="shared" si="5"/>
        <v>0</v>
      </c>
      <c r="V9" s="14">
        <f t="shared" si="3"/>
        <v>0</v>
      </c>
    </row>
    <row r="10" spans="1:22" ht="15" thickBot="1">
      <c r="I10" s="24"/>
      <c r="J10" s="24"/>
      <c r="K10" s="24"/>
      <c r="M10" s="36">
        <f>SUM(M4:M9)</f>
        <v>1000</v>
      </c>
      <c r="N10" s="36">
        <f>SUM(N4:N9)</f>
        <v>-1000</v>
      </c>
      <c r="P10" s="18" t="s">
        <v>70</v>
      </c>
      <c r="Q10" s="14">
        <f t="shared" si="4"/>
        <v>200</v>
      </c>
      <c r="R10" s="14">
        <f t="shared" si="2"/>
        <v>0</v>
      </c>
      <c r="S10" s="48"/>
      <c r="T10" s="18" t="s">
        <v>70</v>
      </c>
      <c r="U10" s="14">
        <f t="shared" si="5"/>
        <v>200</v>
      </c>
      <c r="V10" s="14">
        <f t="shared" si="3"/>
        <v>0</v>
      </c>
    </row>
    <row r="11" spans="1:22" ht="15" thickTop="1">
      <c r="A11" s="1" t="s">
        <v>32</v>
      </c>
      <c r="B11">
        <v>2</v>
      </c>
      <c r="C11" s="37" t="s">
        <v>13</v>
      </c>
      <c r="D11" s="38"/>
      <c r="E11" s="38">
        <v>1000199</v>
      </c>
      <c r="F11" s="38"/>
      <c r="G11" s="8">
        <v>200</v>
      </c>
      <c r="H11" s="9"/>
      <c r="I11" s="11">
        <v>841</v>
      </c>
      <c r="J11" s="11">
        <v>285</v>
      </c>
      <c r="K11" s="12">
        <v>98009</v>
      </c>
      <c r="P11" s="15" t="s">
        <v>69</v>
      </c>
      <c r="Q11" s="14">
        <f t="shared" si="4"/>
        <v>0</v>
      </c>
      <c r="R11" s="14">
        <f t="shared" si="2"/>
        <v>-100</v>
      </c>
      <c r="S11" s="48"/>
      <c r="T11" s="15" t="s">
        <v>69</v>
      </c>
      <c r="U11" s="14">
        <f t="shared" si="5"/>
        <v>0</v>
      </c>
      <c r="V11" s="14">
        <f t="shared" si="3"/>
        <v>-100</v>
      </c>
    </row>
    <row r="12" spans="1:22">
      <c r="A12" t="s">
        <v>39</v>
      </c>
      <c r="B12">
        <v>2</v>
      </c>
      <c r="C12" s="16" t="s">
        <v>13</v>
      </c>
      <c r="D12" s="25"/>
      <c r="E12" s="15"/>
      <c r="F12" s="15" t="s">
        <v>49</v>
      </c>
      <c r="G12" s="19"/>
      <c r="H12" s="26">
        <v>-93.5</v>
      </c>
      <c r="I12" s="22">
        <v>149</v>
      </c>
      <c r="J12" s="22">
        <v>509</v>
      </c>
      <c r="K12" s="23" t="s">
        <v>10</v>
      </c>
      <c r="P12" s="15">
        <v>1000199</v>
      </c>
      <c r="Q12" s="14">
        <f t="shared" si="4"/>
        <v>400</v>
      </c>
      <c r="R12" s="14">
        <f t="shared" si="2"/>
        <v>-400</v>
      </c>
      <c r="S12" s="48"/>
      <c r="T12" s="15">
        <v>1000199</v>
      </c>
      <c r="U12" s="14">
        <f t="shared" si="5"/>
        <v>400</v>
      </c>
      <c r="V12" s="14">
        <f t="shared" si="3"/>
        <v>-400</v>
      </c>
    </row>
    <row r="13" spans="1:22" ht="15" thickBot="1">
      <c r="A13" t="s">
        <v>41</v>
      </c>
      <c r="B13">
        <v>2</v>
      </c>
      <c r="C13" s="16" t="s">
        <v>13</v>
      </c>
      <c r="D13" s="25"/>
      <c r="E13" s="15"/>
      <c r="F13" s="15" t="s">
        <v>49</v>
      </c>
      <c r="G13" s="19"/>
      <c r="H13" s="27">
        <v>-3.5</v>
      </c>
      <c r="I13" s="22">
        <v>860</v>
      </c>
      <c r="J13" s="22">
        <v>279</v>
      </c>
      <c r="K13" s="23" t="s">
        <v>10</v>
      </c>
      <c r="Q13" s="39">
        <f>SUM(Q4:Q12)</f>
        <v>1000</v>
      </c>
      <c r="R13" s="39">
        <f>SUM(R4:R12)</f>
        <v>-1000</v>
      </c>
      <c r="U13" s="39">
        <f>SUM(U4:U12)</f>
        <v>1000</v>
      </c>
      <c r="V13" s="39">
        <f>SUM(V4:V12)</f>
        <v>-1000</v>
      </c>
    </row>
    <row r="14" spans="1:22" ht="15" thickTop="1">
      <c r="B14">
        <v>2</v>
      </c>
      <c r="C14" s="16" t="s">
        <v>13</v>
      </c>
      <c r="D14" s="25"/>
      <c r="E14" s="15"/>
      <c r="F14" s="15" t="s">
        <v>49</v>
      </c>
      <c r="G14" s="19"/>
      <c r="H14" s="27">
        <v>-3</v>
      </c>
      <c r="I14" s="22" t="s">
        <v>11</v>
      </c>
      <c r="J14" s="22">
        <v>288</v>
      </c>
      <c r="K14" s="23" t="s">
        <v>10</v>
      </c>
    </row>
    <row r="15" spans="1:22">
      <c r="B15">
        <v>2</v>
      </c>
      <c r="C15" s="28" t="s">
        <v>13</v>
      </c>
      <c r="D15" s="31"/>
      <c r="E15" s="30"/>
      <c r="F15" s="30" t="s">
        <v>68</v>
      </c>
      <c r="G15" s="40"/>
      <c r="H15" s="32">
        <v>-100</v>
      </c>
      <c r="I15" s="67">
        <v>841</v>
      </c>
      <c r="J15" s="67">
        <v>285</v>
      </c>
      <c r="K15" s="68">
        <v>98009</v>
      </c>
    </row>
    <row r="16" spans="1:22">
      <c r="I16" s="24"/>
      <c r="J16" s="24"/>
      <c r="K16" s="24"/>
    </row>
    <row r="17" spans="1:11">
      <c r="A17" s="1" t="s">
        <v>30</v>
      </c>
      <c r="B17">
        <v>3</v>
      </c>
      <c r="C17" s="37" t="s">
        <v>14</v>
      </c>
      <c r="D17" s="38"/>
      <c r="E17" s="7">
        <v>1000199</v>
      </c>
      <c r="F17" s="38"/>
      <c r="G17" s="8">
        <v>100</v>
      </c>
      <c r="H17" s="9"/>
      <c r="I17" s="69">
        <v>841</v>
      </c>
      <c r="J17" s="69">
        <v>285</v>
      </c>
      <c r="K17" s="70">
        <v>98009</v>
      </c>
    </row>
    <row r="18" spans="1:11">
      <c r="A18" t="s">
        <v>40</v>
      </c>
      <c r="B18">
        <v>3</v>
      </c>
      <c r="C18" s="41" t="s">
        <v>14</v>
      </c>
      <c r="D18" s="25"/>
      <c r="E18" s="18">
        <v>1000199</v>
      </c>
      <c r="F18" s="25"/>
      <c r="G18" s="42">
        <v>93.5</v>
      </c>
      <c r="H18" s="20"/>
      <c r="I18" s="22">
        <v>149</v>
      </c>
      <c r="J18" s="22">
        <v>509</v>
      </c>
      <c r="K18" s="23" t="s">
        <v>10</v>
      </c>
    </row>
    <row r="19" spans="1:11">
      <c r="A19" t="s">
        <v>42</v>
      </c>
      <c r="B19">
        <v>3</v>
      </c>
      <c r="C19" s="16" t="s">
        <v>14</v>
      </c>
      <c r="D19" s="25"/>
      <c r="E19" s="15">
        <v>1000199</v>
      </c>
      <c r="F19" s="15"/>
      <c r="G19" s="19">
        <v>3.5</v>
      </c>
      <c r="H19" s="26"/>
      <c r="I19" s="22">
        <v>860</v>
      </c>
      <c r="J19" s="22">
        <v>279</v>
      </c>
      <c r="K19" s="23" t="s">
        <v>10</v>
      </c>
    </row>
    <row r="20" spans="1:11">
      <c r="B20">
        <v>3</v>
      </c>
      <c r="C20" s="16" t="s">
        <v>14</v>
      </c>
      <c r="D20" s="25"/>
      <c r="E20" s="15">
        <v>1000199</v>
      </c>
      <c r="F20" s="15"/>
      <c r="G20" s="19">
        <v>3</v>
      </c>
      <c r="H20" s="27"/>
      <c r="I20" s="22" t="s">
        <v>11</v>
      </c>
      <c r="J20" s="22">
        <v>288</v>
      </c>
      <c r="K20" s="23" t="s">
        <v>10</v>
      </c>
    </row>
    <row r="21" spans="1:11">
      <c r="B21">
        <v>3</v>
      </c>
      <c r="C21" s="28" t="s">
        <v>14</v>
      </c>
      <c r="D21" s="31"/>
      <c r="E21" s="30"/>
      <c r="F21" s="30">
        <v>1000199</v>
      </c>
      <c r="G21" s="40"/>
      <c r="H21" s="32">
        <v>-200</v>
      </c>
      <c r="I21" s="67">
        <v>841</v>
      </c>
      <c r="J21" s="67">
        <v>285</v>
      </c>
      <c r="K21" s="68">
        <v>98009</v>
      </c>
    </row>
    <row r="23" spans="1:11">
      <c r="A23" s="1" t="s">
        <v>31</v>
      </c>
      <c r="B23">
        <v>4</v>
      </c>
      <c r="C23" s="37" t="s">
        <v>15</v>
      </c>
      <c r="D23" s="38"/>
      <c r="E23" s="7" t="s">
        <v>70</v>
      </c>
      <c r="F23" s="38"/>
      <c r="G23" s="8">
        <v>200</v>
      </c>
      <c r="H23" s="9"/>
      <c r="I23" s="11">
        <v>846</v>
      </c>
      <c r="J23" s="11">
        <v>271</v>
      </c>
      <c r="K23" s="12" t="s">
        <v>10</v>
      </c>
    </row>
    <row r="24" spans="1:11">
      <c r="A24" s="1" t="s">
        <v>67</v>
      </c>
      <c r="B24">
        <v>4</v>
      </c>
      <c r="C24" s="28" t="s">
        <v>15</v>
      </c>
      <c r="D24" s="31"/>
      <c r="E24" s="30"/>
      <c r="F24" s="30">
        <v>1000199</v>
      </c>
      <c r="G24" s="40"/>
      <c r="H24" s="32">
        <v>-200</v>
      </c>
      <c r="I24" s="34">
        <v>846</v>
      </c>
      <c r="J24" s="34">
        <v>271</v>
      </c>
      <c r="K24" s="35" t="s">
        <v>10</v>
      </c>
    </row>
    <row r="26" spans="1:11">
      <c r="A26" s="1" t="s">
        <v>81</v>
      </c>
      <c r="B26">
        <v>3</v>
      </c>
      <c r="C26" s="37" t="s">
        <v>16</v>
      </c>
      <c r="D26" s="38"/>
      <c r="E26" s="7">
        <v>2000030</v>
      </c>
      <c r="F26" s="38"/>
      <c r="G26" s="8">
        <v>100</v>
      </c>
      <c r="H26" s="9"/>
      <c r="I26" s="69">
        <v>841</v>
      </c>
      <c r="J26" s="69">
        <v>285</v>
      </c>
      <c r="K26" s="70">
        <v>98009</v>
      </c>
    </row>
    <row r="27" spans="1:11">
      <c r="B27">
        <v>3</v>
      </c>
      <c r="C27" s="28" t="s">
        <v>16</v>
      </c>
      <c r="D27" s="31"/>
      <c r="E27" s="30"/>
      <c r="F27" s="30">
        <v>2000015</v>
      </c>
      <c r="G27" s="40"/>
      <c r="H27" s="32">
        <v>-100</v>
      </c>
      <c r="I27" s="67">
        <v>841</v>
      </c>
      <c r="J27" s="67">
        <v>285</v>
      </c>
      <c r="K27" s="68">
        <v>98009</v>
      </c>
    </row>
    <row r="29" spans="1:11">
      <c r="C29" s="1" t="s">
        <v>17</v>
      </c>
    </row>
    <row r="30" spans="1:11">
      <c r="B30" s="43" t="s">
        <v>18</v>
      </c>
      <c r="C30" s="37" t="s">
        <v>19</v>
      </c>
      <c r="D30" s="38"/>
      <c r="E30" s="7">
        <v>2000015</v>
      </c>
      <c r="F30" s="38"/>
      <c r="G30" s="8">
        <v>100</v>
      </c>
      <c r="H30" s="9"/>
      <c r="I30" s="69">
        <v>841</v>
      </c>
      <c r="J30" s="69">
        <v>285</v>
      </c>
      <c r="K30" s="70">
        <v>98009</v>
      </c>
    </row>
    <row r="31" spans="1:11">
      <c r="B31" s="43" t="s">
        <v>18</v>
      </c>
      <c r="C31" s="28" t="s">
        <v>19</v>
      </c>
      <c r="D31" s="31"/>
      <c r="E31" s="30"/>
      <c r="F31" s="30">
        <v>2000015</v>
      </c>
      <c r="G31" s="40"/>
      <c r="H31" s="32">
        <v>-100</v>
      </c>
      <c r="I31" s="67">
        <v>841</v>
      </c>
      <c r="J31" s="67">
        <v>285</v>
      </c>
      <c r="K31" s="68">
        <v>98009</v>
      </c>
    </row>
    <row r="32" spans="1:11">
      <c r="E32" s="43"/>
    </row>
    <row r="33" spans="1:11">
      <c r="B33" s="43" t="s">
        <v>20</v>
      </c>
      <c r="C33" s="37" t="s">
        <v>13</v>
      </c>
      <c r="D33" s="38"/>
      <c r="E33" s="7">
        <v>2000015</v>
      </c>
      <c r="F33" s="38"/>
      <c r="G33" s="8">
        <v>100</v>
      </c>
      <c r="H33" s="9"/>
      <c r="I33" s="69">
        <v>841</v>
      </c>
      <c r="J33" s="69">
        <v>285</v>
      </c>
      <c r="K33" s="70">
        <v>98009</v>
      </c>
    </row>
    <row r="34" spans="1:11">
      <c r="B34" s="43" t="s">
        <v>20</v>
      </c>
      <c r="C34" s="28" t="s">
        <v>13</v>
      </c>
      <c r="D34" s="31"/>
      <c r="E34" s="30"/>
      <c r="F34" s="30" t="s">
        <v>69</v>
      </c>
      <c r="G34" s="40"/>
      <c r="H34" s="32">
        <v>-100</v>
      </c>
      <c r="I34" s="67">
        <v>841</v>
      </c>
      <c r="J34" s="67">
        <v>285</v>
      </c>
      <c r="K34" s="68">
        <v>98009</v>
      </c>
    </row>
    <row r="35" spans="1:11">
      <c r="A35" s="1" t="s">
        <v>80</v>
      </c>
      <c r="B35" s="43"/>
      <c r="C35" s="44"/>
      <c r="D35" s="25"/>
      <c r="E35" s="15"/>
      <c r="F35" s="15"/>
      <c r="G35" s="19"/>
      <c r="H35" s="19"/>
      <c r="I35" s="22"/>
      <c r="J35" s="22"/>
      <c r="K35" s="22"/>
    </row>
    <row r="36" spans="1:11">
      <c r="C36" s="45" t="s">
        <v>33</v>
      </c>
    </row>
    <row r="37" spans="1:11">
      <c r="B37" s="43" t="s">
        <v>21</v>
      </c>
      <c r="C37" s="37" t="s">
        <v>16</v>
      </c>
      <c r="D37" s="38"/>
      <c r="E37" s="46">
        <v>2000030</v>
      </c>
      <c r="F37" s="38"/>
      <c r="G37" s="8">
        <v>100</v>
      </c>
      <c r="H37" s="9"/>
      <c r="I37" s="69">
        <v>841</v>
      </c>
      <c r="J37" s="69">
        <v>285</v>
      </c>
      <c r="K37" s="70">
        <v>98009</v>
      </c>
    </row>
    <row r="38" spans="1:11">
      <c r="B38" s="43" t="s">
        <v>21</v>
      </c>
      <c r="C38" s="28" t="s">
        <v>16</v>
      </c>
      <c r="D38" s="31"/>
      <c r="E38" s="30"/>
      <c r="F38" s="30" t="s">
        <v>69</v>
      </c>
      <c r="G38" s="40"/>
      <c r="H38" s="32">
        <v>-100</v>
      </c>
      <c r="I38" s="67">
        <v>841</v>
      </c>
      <c r="J38" s="67">
        <v>285</v>
      </c>
      <c r="K38" s="68">
        <v>98009</v>
      </c>
    </row>
  </sheetData>
  <mergeCells count="4">
    <mergeCell ref="I2:K2"/>
    <mergeCell ref="E3:F3"/>
    <mergeCell ref="P2:R2"/>
    <mergeCell ref="T2:V2"/>
  </mergeCells>
  <pageMargins left="0.7" right="0.7" top="0.75" bottom="0.75" header="0.3" footer="0.3"/>
  <pageSetup scale="86" orientation="portrait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7" zoomScaleNormal="100" workbookViewId="0">
      <selection activeCell="F11" sqref="F11"/>
    </sheetView>
  </sheetViews>
  <sheetFormatPr defaultRowHeight="14.4"/>
  <cols>
    <col min="1" max="1" width="20.21875" customWidth="1"/>
    <col min="2" max="2" width="4.44140625" customWidth="1"/>
    <col min="3" max="3" width="17.109375" customWidth="1"/>
    <col min="4" max="4" width="4.21875" customWidth="1"/>
    <col min="7" max="7" width="9.44140625" bestFit="1" customWidth="1"/>
    <col min="8" max="8" width="9.21875" bestFit="1" customWidth="1"/>
    <col min="12" max="12" width="7.44140625" customWidth="1"/>
    <col min="13" max="13" width="10.21875" bestFit="1" customWidth="1"/>
    <col min="14" max="14" width="8.5546875" bestFit="1" customWidth="1"/>
    <col min="15" max="15" width="2.77734375" customWidth="1"/>
    <col min="17" max="17" width="10.21875" bestFit="1" customWidth="1"/>
    <col min="18" max="18" width="11" bestFit="1" customWidth="1"/>
  </cols>
  <sheetData>
    <row r="1" spans="1:19" ht="15.6">
      <c r="C1" s="88" t="s">
        <v>56</v>
      </c>
    </row>
    <row r="2" spans="1:19">
      <c r="I2" s="107" t="s">
        <v>1</v>
      </c>
      <c r="J2" s="107"/>
      <c r="K2" s="107"/>
    </row>
    <row r="3" spans="1:19">
      <c r="C3" s="2" t="s">
        <v>2</v>
      </c>
      <c r="E3" s="108" t="s">
        <v>3</v>
      </c>
      <c r="F3" s="108"/>
      <c r="G3" s="82" t="s">
        <v>4</v>
      </c>
      <c r="H3" s="82" t="s">
        <v>5</v>
      </c>
      <c r="I3" s="81" t="s">
        <v>6</v>
      </c>
      <c r="J3" s="81" t="s">
        <v>7</v>
      </c>
      <c r="K3" s="81" t="s">
        <v>8</v>
      </c>
      <c r="M3" s="3" t="s">
        <v>4</v>
      </c>
      <c r="N3" s="3" t="s">
        <v>5</v>
      </c>
      <c r="Q3" s="47" t="s">
        <v>4</v>
      </c>
      <c r="R3" s="47" t="s">
        <v>5</v>
      </c>
      <c r="S3" s="47" t="s">
        <v>24</v>
      </c>
    </row>
    <row r="4" spans="1:19">
      <c r="A4" s="75" t="s">
        <v>35</v>
      </c>
      <c r="B4">
        <v>1</v>
      </c>
      <c r="C4" s="4" t="s">
        <v>9</v>
      </c>
      <c r="D4" s="5"/>
      <c r="E4" s="6" t="s">
        <v>49</v>
      </c>
      <c r="F4" s="7"/>
      <c r="G4" s="8">
        <v>93.5</v>
      </c>
      <c r="H4" s="9"/>
      <c r="I4" s="10">
        <v>149</v>
      </c>
      <c r="J4" s="11">
        <v>509</v>
      </c>
      <c r="K4" s="12" t="s">
        <v>10</v>
      </c>
      <c r="L4" s="13">
        <v>149</v>
      </c>
      <c r="M4" s="14">
        <f t="shared" ref="M4:M9" si="0">SUMIF($I$4:$I$29,$L4,$G$4:$G$29)</f>
        <v>187</v>
      </c>
      <c r="N4" s="14">
        <f t="shared" ref="N4:N9" si="1">SUMIF($I$4:$I$29,$L4,$H$4:$H$29)</f>
        <v>-187</v>
      </c>
      <c r="P4" s="15" t="s">
        <v>49</v>
      </c>
      <c r="Q4" s="14">
        <f t="shared" ref="Q4:Q9" si="2">SUMIF($E$4:$E$29,$P4,$G$4:$G$29)</f>
        <v>100</v>
      </c>
      <c r="R4" s="14">
        <f t="shared" ref="R4:R9" si="3">SUMIF($F$4:$F$29,$P4,$H$4:$H$29)</f>
        <v>-100</v>
      </c>
      <c r="S4" s="48">
        <f>SUM(Q4:R4)</f>
        <v>0</v>
      </c>
    </row>
    <row r="5" spans="1:19">
      <c r="B5">
        <v>1</v>
      </c>
      <c r="C5" s="16" t="s">
        <v>9</v>
      </c>
      <c r="D5" s="17"/>
      <c r="E5" s="15" t="s">
        <v>49</v>
      </c>
      <c r="F5" s="18"/>
      <c r="G5" s="19">
        <v>3.5</v>
      </c>
      <c r="H5" s="20"/>
      <c r="I5" s="21">
        <v>860</v>
      </c>
      <c r="J5" s="22">
        <v>279</v>
      </c>
      <c r="K5" s="23" t="s">
        <v>10</v>
      </c>
      <c r="L5" s="13">
        <v>860</v>
      </c>
      <c r="M5" s="14">
        <f t="shared" si="0"/>
        <v>7</v>
      </c>
      <c r="N5" s="14">
        <f t="shared" si="1"/>
        <v>-7</v>
      </c>
      <c r="P5" s="15" t="s">
        <v>50</v>
      </c>
      <c r="Q5" s="14">
        <f t="shared" si="2"/>
        <v>0</v>
      </c>
      <c r="R5" s="14">
        <f t="shared" si="3"/>
        <v>-100</v>
      </c>
      <c r="S5" s="48">
        <f>SUM(Q5:R5)</f>
        <v>-100</v>
      </c>
    </row>
    <row r="6" spans="1:19">
      <c r="B6">
        <v>1</v>
      </c>
      <c r="C6" s="16" t="s">
        <v>9</v>
      </c>
      <c r="D6" s="17"/>
      <c r="E6" s="15" t="s">
        <v>49</v>
      </c>
      <c r="F6" s="18"/>
      <c r="G6" s="19">
        <v>3</v>
      </c>
      <c r="H6" s="20"/>
      <c r="I6" s="21" t="s">
        <v>11</v>
      </c>
      <c r="J6" s="22">
        <v>288</v>
      </c>
      <c r="K6" s="23" t="s">
        <v>10</v>
      </c>
      <c r="L6" s="24" t="s">
        <v>11</v>
      </c>
      <c r="M6" s="14">
        <f t="shared" si="0"/>
        <v>6</v>
      </c>
      <c r="N6" s="14">
        <f t="shared" si="1"/>
        <v>-6</v>
      </c>
      <c r="P6" s="15">
        <v>1011100</v>
      </c>
      <c r="Q6" s="14">
        <f t="shared" si="2"/>
        <v>100</v>
      </c>
      <c r="R6" s="14">
        <f t="shared" si="3"/>
        <v>-100</v>
      </c>
      <c r="S6" s="48">
        <f>SUM(Q6:R6)</f>
        <v>0</v>
      </c>
    </row>
    <row r="7" spans="1:19"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>
        <v>509</v>
      </c>
      <c r="K7" s="23" t="s">
        <v>10</v>
      </c>
      <c r="L7" s="13">
        <v>841</v>
      </c>
      <c r="M7" s="14">
        <f t="shared" si="0"/>
        <v>200</v>
      </c>
      <c r="N7" s="14">
        <f t="shared" si="1"/>
        <v>-300</v>
      </c>
      <c r="P7" s="15" t="s">
        <v>51</v>
      </c>
      <c r="Q7" s="14">
        <f t="shared" si="2"/>
        <v>200</v>
      </c>
      <c r="R7" s="14">
        <f t="shared" si="3"/>
        <v>-200</v>
      </c>
      <c r="S7" s="48">
        <f>SUM(Q7:R7)</f>
        <v>0</v>
      </c>
    </row>
    <row r="8" spans="1:19"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>
        <v>279</v>
      </c>
      <c r="K8" s="23" t="s">
        <v>10</v>
      </c>
      <c r="L8" s="13">
        <v>849</v>
      </c>
      <c r="M8" s="14">
        <f t="shared" si="0"/>
        <v>200</v>
      </c>
      <c r="N8" s="14">
        <f t="shared" si="1"/>
        <v>-100</v>
      </c>
      <c r="P8" s="18">
        <v>1000070</v>
      </c>
      <c r="Q8" s="14">
        <f t="shared" si="2"/>
        <v>200</v>
      </c>
      <c r="R8" s="14">
        <f t="shared" si="3"/>
        <v>-100</v>
      </c>
      <c r="S8" s="48">
        <f>SUM(Q8:R8)</f>
        <v>100</v>
      </c>
    </row>
    <row r="9" spans="1:19"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 t="s">
        <v>11</v>
      </c>
      <c r="J9" s="34">
        <v>288</v>
      </c>
      <c r="K9" s="35" t="s">
        <v>10</v>
      </c>
      <c r="L9" s="13"/>
      <c r="M9" s="14">
        <f t="shared" si="0"/>
        <v>0</v>
      </c>
      <c r="N9" s="14">
        <f t="shared" si="1"/>
        <v>0</v>
      </c>
      <c r="P9" s="15"/>
      <c r="Q9" s="14">
        <f t="shared" si="2"/>
        <v>0</v>
      </c>
      <c r="R9" s="14">
        <f t="shared" si="3"/>
        <v>0</v>
      </c>
      <c r="S9" s="48"/>
    </row>
    <row r="10" spans="1:19" ht="15" thickBot="1">
      <c r="A10" s="75" t="s">
        <v>52</v>
      </c>
      <c r="I10" s="24"/>
      <c r="J10" s="24"/>
      <c r="K10" s="24"/>
      <c r="M10" s="36">
        <f>SUM(M4:M9)</f>
        <v>600</v>
      </c>
      <c r="N10" s="36">
        <f>SUM(N4:N9)</f>
        <v>-600</v>
      </c>
      <c r="Q10" s="39">
        <f>SUM(Q4:Q9)</f>
        <v>600</v>
      </c>
      <c r="R10" s="39">
        <f>SUM(R4:R9)</f>
        <v>-600</v>
      </c>
      <c r="S10" s="39">
        <f>SUM(S4:S9)</f>
        <v>0</v>
      </c>
    </row>
    <row r="11" spans="1:19" ht="15" thickTop="1">
      <c r="A11" s="75" t="s">
        <v>47</v>
      </c>
      <c r="B11">
        <v>2</v>
      </c>
      <c r="C11" s="37" t="s">
        <v>13</v>
      </c>
      <c r="D11" s="38"/>
      <c r="E11" s="38">
        <v>1000199</v>
      </c>
      <c r="F11" s="38"/>
      <c r="G11" s="8">
        <v>100</v>
      </c>
      <c r="H11" s="9"/>
      <c r="I11" s="69">
        <v>841</v>
      </c>
      <c r="J11" s="69">
        <v>285</v>
      </c>
      <c r="K11" s="70">
        <v>98009</v>
      </c>
      <c r="S11" s="48"/>
    </row>
    <row r="12" spans="1:19">
      <c r="A12" s="75" t="s">
        <v>48</v>
      </c>
      <c r="B12">
        <v>2</v>
      </c>
      <c r="C12" s="16" t="s">
        <v>13</v>
      </c>
      <c r="D12" s="25"/>
      <c r="E12" s="15"/>
      <c r="F12" s="15" t="s">
        <v>49</v>
      </c>
      <c r="G12" s="19"/>
      <c r="H12" s="26">
        <v>-93.5</v>
      </c>
      <c r="I12" s="22">
        <v>149</v>
      </c>
      <c r="J12" s="22">
        <v>509</v>
      </c>
      <c r="K12" s="23" t="s">
        <v>10</v>
      </c>
      <c r="S12" s="48"/>
    </row>
    <row r="13" spans="1:19">
      <c r="A13" t="s">
        <v>39</v>
      </c>
      <c r="B13">
        <v>2</v>
      </c>
      <c r="C13" s="16" t="s">
        <v>13</v>
      </c>
      <c r="D13" s="25"/>
      <c r="E13" s="15"/>
      <c r="F13" s="15" t="s">
        <v>49</v>
      </c>
      <c r="G13" s="19"/>
      <c r="H13" s="27">
        <v>-3.5</v>
      </c>
      <c r="I13" s="22">
        <v>860</v>
      </c>
      <c r="J13" s="22">
        <v>279</v>
      </c>
      <c r="K13" s="23" t="s">
        <v>10</v>
      </c>
    </row>
    <row r="14" spans="1:19">
      <c r="A14" t="s">
        <v>41</v>
      </c>
      <c r="B14">
        <v>2</v>
      </c>
      <c r="C14" s="28" t="s">
        <v>13</v>
      </c>
      <c r="D14" s="31"/>
      <c r="E14" s="30"/>
      <c r="F14" s="96" t="s">
        <v>49</v>
      </c>
      <c r="G14" s="40"/>
      <c r="H14" s="32">
        <v>-3</v>
      </c>
      <c r="I14" s="34" t="s">
        <v>11</v>
      </c>
      <c r="J14" s="34">
        <v>288</v>
      </c>
      <c r="K14" s="35" t="s">
        <v>10</v>
      </c>
    </row>
    <row r="15" spans="1:19">
      <c r="I15" s="24"/>
      <c r="J15" s="24"/>
      <c r="K15" s="24"/>
    </row>
    <row r="16" spans="1:19">
      <c r="A16" s="75" t="s">
        <v>30</v>
      </c>
      <c r="B16">
        <v>3</v>
      </c>
      <c r="C16" s="37" t="s">
        <v>14</v>
      </c>
      <c r="D16" s="38"/>
      <c r="E16" s="7"/>
      <c r="F16" s="38">
        <v>1000199</v>
      </c>
      <c r="G16" s="8"/>
      <c r="H16" s="83">
        <v>-100</v>
      </c>
      <c r="I16" s="69">
        <v>841</v>
      </c>
      <c r="J16" s="69">
        <v>285</v>
      </c>
      <c r="K16" s="70">
        <v>98009</v>
      </c>
    </row>
    <row r="17" spans="1:14">
      <c r="A17" t="s">
        <v>40</v>
      </c>
      <c r="B17">
        <v>3</v>
      </c>
      <c r="C17" s="41" t="s">
        <v>14</v>
      </c>
      <c r="D17" s="25"/>
      <c r="E17" s="18">
        <v>1000199</v>
      </c>
      <c r="F17" s="25"/>
      <c r="G17" s="42">
        <v>93.5</v>
      </c>
      <c r="H17" s="20"/>
      <c r="I17" s="22">
        <v>149</v>
      </c>
      <c r="J17" s="22">
        <v>509</v>
      </c>
      <c r="K17" s="23" t="s">
        <v>10</v>
      </c>
    </row>
    <row r="18" spans="1:14">
      <c r="A18" t="s">
        <v>42</v>
      </c>
      <c r="B18">
        <v>3</v>
      </c>
      <c r="C18" s="16" t="s">
        <v>14</v>
      </c>
      <c r="D18" s="25"/>
      <c r="E18" s="15" t="s">
        <v>51</v>
      </c>
      <c r="F18" s="15"/>
      <c r="G18" s="19">
        <v>3.5</v>
      </c>
      <c r="H18" s="26"/>
      <c r="I18" s="22">
        <v>860</v>
      </c>
      <c r="J18" s="22">
        <v>279</v>
      </c>
      <c r="K18" s="23" t="s">
        <v>10</v>
      </c>
    </row>
    <row r="19" spans="1:14">
      <c r="B19">
        <v>3</v>
      </c>
      <c r="C19" s="28" t="s">
        <v>14</v>
      </c>
      <c r="D19" s="31"/>
      <c r="E19" s="30" t="s">
        <v>51</v>
      </c>
      <c r="F19" s="30"/>
      <c r="G19" s="40">
        <v>3</v>
      </c>
      <c r="H19" s="32"/>
      <c r="I19" s="34" t="s">
        <v>11</v>
      </c>
      <c r="J19" s="34">
        <v>288</v>
      </c>
      <c r="K19" s="35" t="s">
        <v>10</v>
      </c>
      <c r="N19" s="84"/>
    </row>
    <row r="20" spans="1:14">
      <c r="A20" s="85" t="s">
        <v>66</v>
      </c>
    </row>
    <row r="21" spans="1:14">
      <c r="A21" t="s">
        <v>58</v>
      </c>
      <c r="C21" s="37" t="s">
        <v>54</v>
      </c>
      <c r="D21" s="38"/>
      <c r="E21" s="7">
        <v>1011100</v>
      </c>
      <c r="F21" s="38"/>
      <c r="G21" s="8">
        <v>100</v>
      </c>
      <c r="H21" s="83"/>
      <c r="I21" s="86">
        <v>849</v>
      </c>
      <c r="J21" s="86">
        <v>272</v>
      </c>
      <c r="K21" s="87" t="s">
        <v>10</v>
      </c>
    </row>
    <row r="22" spans="1:14">
      <c r="C22" s="89" t="s">
        <v>55</v>
      </c>
      <c r="D22" s="31"/>
      <c r="E22" s="90"/>
      <c r="F22" s="31">
        <v>1000199</v>
      </c>
      <c r="G22" s="91"/>
      <c r="H22" s="92">
        <v>-100</v>
      </c>
      <c r="I22" s="34">
        <v>849</v>
      </c>
      <c r="J22" s="34">
        <v>272</v>
      </c>
      <c r="K22" s="35" t="s">
        <v>10</v>
      </c>
    </row>
    <row r="24" spans="1:14">
      <c r="A24" s="85" t="s">
        <v>62</v>
      </c>
    </row>
    <row r="25" spans="1:14">
      <c r="A25" t="s">
        <v>65</v>
      </c>
      <c r="C25" s="37" t="s">
        <v>63</v>
      </c>
      <c r="D25" s="38"/>
      <c r="E25" s="7">
        <v>1000070</v>
      </c>
      <c r="F25" s="38"/>
      <c r="G25" s="8">
        <v>100</v>
      </c>
      <c r="H25" s="8"/>
      <c r="I25" s="94">
        <v>841</v>
      </c>
      <c r="J25" s="69">
        <v>285</v>
      </c>
      <c r="K25" s="70">
        <v>98009</v>
      </c>
    </row>
    <row r="26" spans="1:14">
      <c r="C26" s="89" t="s">
        <v>55</v>
      </c>
      <c r="D26" s="31"/>
      <c r="E26" s="90"/>
      <c r="F26" s="31">
        <v>1011100</v>
      </c>
      <c r="G26" s="91"/>
      <c r="H26" s="91">
        <v>-100</v>
      </c>
      <c r="I26" s="95">
        <v>841</v>
      </c>
      <c r="J26" s="67">
        <v>285</v>
      </c>
      <c r="K26" s="68">
        <v>98009</v>
      </c>
    </row>
    <row r="28" spans="1:14">
      <c r="A28" s="75" t="s">
        <v>30</v>
      </c>
      <c r="B28">
        <v>3</v>
      </c>
      <c r="C28" s="37" t="s">
        <v>14</v>
      </c>
      <c r="D28" s="38"/>
      <c r="E28" s="7"/>
      <c r="F28" s="38">
        <v>1000070</v>
      </c>
      <c r="G28" s="8"/>
      <c r="H28" s="83">
        <v>-100</v>
      </c>
      <c r="I28" s="69">
        <v>841</v>
      </c>
      <c r="J28" s="69">
        <v>285</v>
      </c>
      <c r="K28" s="70">
        <v>98009</v>
      </c>
    </row>
    <row r="29" spans="1:14">
      <c r="A29" t="s">
        <v>40</v>
      </c>
      <c r="B29">
        <v>3</v>
      </c>
      <c r="C29" s="89" t="s">
        <v>14</v>
      </c>
      <c r="D29" s="31"/>
      <c r="E29" s="90">
        <v>1000070</v>
      </c>
      <c r="F29" s="31"/>
      <c r="G29" s="91">
        <v>100</v>
      </c>
      <c r="H29" s="93"/>
      <c r="I29" s="34">
        <v>849</v>
      </c>
      <c r="J29" s="34">
        <v>272</v>
      </c>
      <c r="K29" s="35" t="s">
        <v>10</v>
      </c>
    </row>
    <row r="30" spans="1:14">
      <c r="A30" t="s">
        <v>42</v>
      </c>
    </row>
  </sheetData>
  <mergeCells count="2">
    <mergeCell ref="I2:K2"/>
    <mergeCell ref="E3:F3"/>
  </mergeCells>
  <pageMargins left="0.7" right="0.7" top="0.75" bottom="0.75" header="0.3" footer="0.3"/>
  <pageSetup scale="86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C15" sqref="C15:C18"/>
    </sheetView>
  </sheetViews>
  <sheetFormatPr defaultRowHeight="14.4"/>
  <cols>
    <col min="1" max="1" width="15" bestFit="1" customWidth="1"/>
    <col min="2" max="2" width="4.44140625" customWidth="1"/>
    <col min="3" max="3" width="15.5546875" customWidth="1"/>
    <col min="4" max="4" width="4.21875" customWidth="1"/>
    <col min="7" max="7" width="9.44140625" bestFit="1" customWidth="1"/>
    <col min="8" max="8" width="9.21875" bestFit="1" customWidth="1"/>
    <col min="12" max="12" width="7.44140625" customWidth="1"/>
    <col min="13" max="13" width="10.21875" bestFit="1" customWidth="1"/>
    <col min="14" max="14" width="11" bestFit="1" customWidth="1"/>
    <col min="15" max="15" width="2.77734375" customWidth="1"/>
    <col min="17" max="17" width="10.21875" bestFit="1" customWidth="1"/>
    <col min="18" max="18" width="11" bestFit="1" customWidth="1"/>
  </cols>
  <sheetData>
    <row r="1" spans="1:19" ht="15.6">
      <c r="C1" s="88" t="s">
        <v>56</v>
      </c>
    </row>
    <row r="2" spans="1:19">
      <c r="I2" s="107" t="s">
        <v>1</v>
      </c>
      <c r="J2" s="107"/>
      <c r="K2" s="107"/>
    </row>
    <row r="3" spans="1:19">
      <c r="C3" s="2" t="s">
        <v>2</v>
      </c>
      <c r="E3" s="108" t="s">
        <v>3</v>
      </c>
      <c r="F3" s="108"/>
      <c r="G3" s="72" t="s">
        <v>4</v>
      </c>
      <c r="H3" s="72" t="s">
        <v>5</v>
      </c>
      <c r="I3" s="71" t="s">
        <v>6</v>
      </c>
      <c r="J3" s="71" t="s">
        <v>7</v>
      </c>
      <c r="K3" s="71" t="s">
        <v>8</v>
      </c>
      <c r="M3" s="3" t="s">
        <v>4</v>
      </c>
      <c r="N3" s="3" t="s">
        <v>5</v>
      </c>
      <c r="Q3" s="47" t="s">
        <v>4</v>
      </c>
      <c r="R3" s="47" t="s">
        <v>5</v>
      </c>
    </row>
    <row r="4" spans="1:19">
      <c r="A4" s="75" t="s">
        <v>35</v>
      </c>
      <c r="B4">
        <v>1</v>
      </c>
      <c r="C4" s="4" t="s">
        <v>9</v>
      </c>
      <c r="D4" s="5"/>
      <c r="E4" s="6" t="s">
        <v>49</v>
      </c>
      <c r="F4" s="7"/>
      <c r="G4" s="8">
        <v>93.5</v>
      </c>
      <c r="H4" s="9"/>
      <c r="I4" s="10">
        <v>149</v>
      </c>
      <c r="J4" s="11">
        <v>509</v>
      </c>
      <c r="K4" s="12" t="s">
        <v>10</v>
      </c>
      <c r="L4" s="13">
        <v>149</v>
      </c>
      <c r="M4" s="14">
        <f t="shared" ref="M4:M9" si="0">SUMIF($I$4:$I$23,$L4,$G$4:$G$23)</f>
        <v>187</v>
      </c>
      <c r="N4" s="14">
        <f t="shared" ref="N4:N9" si="1">SUMIF($I$4:$I$23,$L4,$H$4:$H$24)</f>
        <v>-187</v>
      </c>
      <c r="P4" s="15" t="s">
        <v>49</v>
      </c>
      <c r="Q4" s="14">
        <f t="shared" ref="Q4:Q9" si="2">SUMIF($E$4:$E$23,$P4,$G$4:$G$23)</f>
        <v>100</v>
      </c>
      <c r="R4" s="14">
        <f t="shared" ref="R4:R9" si="3">SUMIF($F$4:$F$23,$P4,$H$4:$H$23)</f>
        <v>-100</v>
      </c>
      <c r="S4" s="48"/>
    </row>
    <row r="5" spans="1:19">
      <c r="B5">
        <v>1</v>
      </c>
      <c r="C5" s="16" t="s">
        <v>9</v>
      </c>
      <c r="D5" s="17"/>
      <c r="E5" s="15" t="s">
        <v>49</v>
      </c>
      <c r="F5" s="18"/>
      <c r="G5" s="19">
        <v>3.5</v>
      </c>
      <c r="H5" s="20"/>
      <c r="I5" s="21">
        <v>860</v>
      </c>
      <c r="J5" s="22">
        <v>279</v>
      </c>
      <c r="K5" s="23" t="s">
        <v>10</v>
      </c>
      <c r="L5" s="13">
        <v>860</v>
      </c>
      <c r="M5" s="14">
        <f t="shared" si="0"/>
        <v>7</v>
      </c>
      <c r="N5" s="14">
        <f t="shared" si="1"/>
        <v>-7</v>
      </c>
      <c r="P5" s="15" t="s">
        <v>50</v>
      </c>
      <c r="Q5" s="14">
        <f t="shared" si="2"/>
        <v>0</v>
      </c>
      <c r="R5" s="14">
        <f t="shared" si="3"/>
        <v>-100</v>
      </c>
      <c r="S5" s="48"/>
    </row>
    <row r="6" spans="1:19">
      <c r="B6">
        <v>1</v>
      </c>
      <c r="C6" s="16" t="s">
        <v>9</v>
      </c>
      <c r="D6" s="17"/>
      <c r="E6" s="15" t="s">
        <v>49</v>
      </c>
      <c r="F6" s="18"/>
      <c r="G6" s="19">
        <v>3</v>
      </c>
      <c r="H6" s="20"/>
      <c r="I6" s="21" t="s">
        <v>11</v>
      </c>
      <c r="J6" s="22">
        <v>288</v>
      </c>
      <c r="K6" s="23" t="s">
        <v>10</v>
      </c>
      <c r="L6" s="24" t="s">
        <v>11</v>
      </c>
      <c r="M6" s="14">
        <f t="shared" si="0"/>
        <v>6</v>
      </c>
      <c r="N6" s="14">
        <f t="shared" si="1"/>
        <v>-6</v>
      </c>
      <c r="P6" s="15">
        <v>1011100</v>
      </c>
      <c r="Q6" s="14">
        <f t="shared" si="2"/>
        <v>100</v>
      </c>
      <c r="R6" s="14">
        <f t="shared" si="3"/>
        <v>0</v>
      </c>
      <c r="S6" s="48"/>
    </row>
    <row r="7" spans="1:19"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>
        <v>509</v>
      </c>
      <c r="K7" s="23" t="s">
        <v>10</v>
      </c>
      <c r="L7" s="13">
        <v>841</v>
      </c>
      <c r="M7" s="14">
        <f t="shared" si="0"/>
        <v>100</v>
      </c>
      <c r="N7" s="14">
        <f t="shared" si="1"/>
        <v>-100</v>
      </c>
      <c r="P7" s="15"/>
      <c r="Q7" s="14">
        <f t="shared" si="2"/>
        <v>0</v>
      </c>
      <c r="R7" s="14">
        <f t="shared" si="3"/>
        <v>0</v>
      </c>
      <c r="S7" s="48"/>
    </row>
    <row r="8" spans="1:19"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>
        <v>279</v>
      </c>
      <c r="K8" s="23" t="s">
        <v>10</v>
      </c>
      <c r="L8" s="13">
        <v>849</v>
      </c>
      <c r="M8" s="14">
        <f t="shared" si="0"/>
        <v>100</v>
      </c>
      <c r="N8" s="14">
        <f t="shared" si="1"/>
        <v>-100</v>
      </c>
      <c r="P8" s="18"/>
      <c r="Q8" s="14">
        <f t="shared" si="2"/>
        <v>0</v>
      </c>
      <c r="R8" s="14">
        <f t="shared" si="3"/>
        <v>0</v>
      </c>
      <c r="S8" s="48"/>
    </row>
    <row r="9" spans="1:19"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 t="s">
        <v>11</v>
      </c>
      <c r="J9" s="34">
        <v>288</v>
      </c>
      <c r="K9" s="35" t="s">
        <v>10</v>
      </c>
      <c r="L9" s="13"/>
      <c r="M9" s="14">
        <f t="shared" si="0"/>
        <v>0</v>
      </c>
      <c r="N9" s="14">
        <f t="shared" si="1"/>
        <v>0</v>
      </c>
      <c r="P9" s="18">
        <v>1000199</v>
      </c>
      <c r="Q9" s="14">
        <f t="shared" si="2"/>
        <v>200</v>
      </c>
      <c r="R9" s="14">
        <f t="shared" si="3"/>
        <v>-200</v>
      </c>
      <c r="S9" s="48"/>
    </row>
    <row r="10" spans="1:19" ht="15" thickBot="1">
      <c r="A10" s="75" t="s">
        <v>52</v>
      </c>
      <c r="I10" s="24"/>
      <c r="J10" s="24"/>
      <c r="K10" s="24"/>
      <c r="M10" s="36">
        <f>SUM(M4:M9)</f>
        <v>400</v>
      </c>
      <c r="N10" s="36">
        <f>SUM(N4:N9)</f>
        <v>-400</v>
      </c>
      <c r="Q10" s="39">
        <f>SUM(Q4:Q9)</f>
        <v>400</v>
      </c>
      <c r="R10" s="39">
        <f>SUM(R4:R9)</f>
        <v>-400</v>
      </c>
      <c r="S10" s="48"/>
    </row>
    <row r="11" spans="1:19" ht="15" thickTop="1">
      <c r="A11" s="75" t="s">
        <v>37</v>
      </c>
      <c r="B11">
        <v>2</v>
      </c>
      <c r="C11" s="37" t="s">
        <v>13</v>
      </c>
      <c r="D11" s="38"/>
      <c r="E11" s="38">
        <v>1000199</v>
      </c>
      <c r="F11" s="38"/>
      <c r="G11" s="8">
        <v>100</v>
      </c>
      <c r="H11" s="9"/>
      <c r="I11" s="69">
        <v>841</v>
      </c>
      <c r="J11" s="69">
        <v>285</v>
      </c>
      <c r="K11" s="70">
        <v>98009</v>
      </c>
      <c r="S11" s="48"/>
    </row>
    <row r="12" spans="1:19">
      <c r="A12" s="75" t="s">
        <v>48</v>
      </c>
      <c r="B12">
        <v>2</v>
      </c>
      <c r="C12" s="16" t="s">
        <v>13</v>
      </c>
      <c r="D12" s="25"/>
      <c r="E12" s="15"/>
      <c r="F12" s="15" t="s">
        <v>49</v>
      </c>
      <c r="G12" s="19"/>
      <c r="H12" s="26">
        <v>-93.5</v>
      </c>
      <c r="I12" s="22">
        <v>149</v>
      </c>
      <c r="J12" s="22">
        <v>509</v>
      </c>
      <c r="K12" s="23" t="s">
        <v>10</v>
      </c>
      <c r="S12" s="48"/>
    </row>
    <row r="13" spans="1:19">
      <c r="A13" t="s">
        <v>39</v>
      </c>
      <c r="B13">
        <v>2</v>
      </c>
      <c r="C13" s="16" t="s">
        <v>13</v>
      </c>
      <c r="D13" s="25"/>
      <c r="E13" s="15"/>
      <c r="F13" s="15" t="s">
        <v>49</v>
      </c>
      <c r="G13" s="19"/>
      <c r="H13" s="27">
        <v>-3.5</v>
      </c>
      <c r="I13" s="22">
        <v>860</v>
      </c>
      <c r="J13" s="22">
        <v>279</v>
      </c>
      <c r="K13" s="23" t="s">
        <v>10</v>
      </c>
    </row>
    <row r="14" spans="1:19">
      <c r="A14" t="s">
        <v>41</v>
      </c>
      <c r="B14">
        <v>2</v>
      </c>
      <c r="C14" s="28" t="s">
        <v>13</v>
      </c>
      <c r="D14" s="31"/>
      <c r="E14" s="30"/>
      <c r="F14" s="30" t="s">
        <v>49</v>
      </c>
      <c r="G14" s="40"/>
      <c r="H14" s="32">
        <v>-3</v>
      </c>
      <c r="I14" s="34" t="s">
        <v>11</v>
      </c>
      <c r="J14" s="34">
        <v>288</v>
      </c>
      <c r="K14" s="35" t="s">
        <v>10</v>
      </c>
    </row>
    <row r="15" spans="1:19">
      <c r="A15" s="75" t="s">
        <v>57</v>
      </c>
      <c r="I15" s="24"/>
      <c r="J15" s="24"/>
      <c r="K15" s="24"/>
    </row>
    <row r="16" spans="1:19">
      <c r="A16" s="75" t="s">
        <v>30</v>
      </c>
      <c r="B16">
        <v>3</v>
      </c>
      <c r="C16" s="37" t="s">
        <v>14</v>
      </c>
      <c r="D16" s="38"/>
      <c r="E16" s="7"/>
      <c r="F16" s="7">
        <v>1000199</v>
      </c>
      <c r="G16" s="8"/>
      <c r="H16" s="8">
        <v>-100</v>
      </c>
      <c r="I16" s="69">
        <v>841</v>
      </c>
      <c r="J16" s="69">
        <v>285</v>
      </c>
      <c r="K16" s="70">
        <v>98009</v>
      </c>
    </row>
    <row r="17" spans="1:11">
      <c r="A17" t="s">
        <v>40</v>
      </c>
      <c r="B17">
        <v>3</v>
      </c>
      <c r="C17" s="41" t="s">
        <v>14</v>
      </c>
      <c r="D17" s="25"/>
      <c r="E17" s="18">
        <v>1000199</v>
      </c>
      <c r="F17" s="25"/>
      <c r="G17" s="42">
        <v>93.5</v>
      </c>
      <c r="H17" s="20"/>
      <c r="I17" s="22">
        <v>149</v>
      </c>
      <c r="J17" s="22">
        <v>509</v>
      </c>
      <c r="K17" s="23" t="s">
        <v>10</v>
      </c>
    </row>
    <row r="18" spans="1:11">
      <c r="A18" t="s">
        <v>42</v>
      </c>
      <c r="B18">
        <v>3</v>
      </c>
      <c r="C18" s="16" t="s">
        <v>14</v>
      </c>
      <c r="D18" s="25"/>
      <c r="E18" s="15">
        <v>1000199</v>
      </c>
      <c r="F18" s="15"/>
      <c r="G18" s="19">
        <v>3.5</v>
      </c>
      <c r="H18" s="26"/>
      <c r="I18" s="22">
        <v>860</v>
      </c>
      <c r="J18" s="22">
        <v>279</v>
      </c>
      <c r="K18" s="23" t="s">
        <v>10</v>
      </c>
    </row>
    <row r="19" spans="1:11">
      <c r="B19">
        <v>3</v>
      </c>
      <c r="C19" s="28" t="s">
        <v>14</v>
      </c>
      <c r="D19" s="31"/>
      <c r="E19" s="30">
        <v>1000199</v>
      </c>
      <c r="F19" s="30"/>
      <c r="G19" s="40">
        <v>3</v>
      </c>
      <c r="H19" s="32"/>
      <c r="I19" s="34" t="s">
        <v>11</v>
      </c>
      <c r="J19" s="34">
        <v>288</v>
      </c>
      <c r="K19" s="35" t="s">
        <v>10</v>
      </c>
    </row>
    <row r="21" spans="1:11">
      <c r="A21" s="85" t="s">
        <v>53</v>
      </c>
    </row>
    <row r="22" spans="1:11">
      <c r="A22" t="s">
        <v>58</v>
      </c>
      <c r="C22" s="37" t="s">
        <v>54</v>
      </c>
      <c r="D22" s="38"/>
      <c r="E22" s="7">
        <v>1011100</v>
      </c>
      <c r="F22" s="38"/>
      <c r="G22" s="8">
        <v>100</v>
      </c>
      <c r="H22" s="83"/>
      <c r="I22" s="86">
        <v>849</v>
      </c>
      <c r="J22" s="86">
        <v>272</v>
      </c>
      <c r="K22" s="87" t="s">
        <v>10</v>
      </c>
    </row>
    <row r="23" spans="1:11">
      <c r="C23" s="89" t="s">
        <v>55</v>
      </c>
      <c r="D23" s="31"/>
      <c r="E23" s="90"/>
      <c r="F23" s="31">
        <v>1000199</v>
      </c>
      <c r="G23" s="91"/>
      <c r="H23" s="92">
        <v>-100</v>
      </c>
      <c r="I23" s="34">
        <v>849</v>
      </c>
      <c r="J23" s="34">
        <v>272</v>
      </c>
      <c r="K23" s="35" t="s">
        <v>10</v>
      </c>
    </row>
    <row r="25" spans="1:11">
      <c r="A25" s="85" t="s">
        <v>59</v>
      </c>
    </row>
    <row r="26" spans="1:11">
      <c r="A26" t="s">
        <v>60</v>
      </c>
      <c r="C26" s="37" t="s">
        <v>61</v>
      </c>
      <c r="D26" s="38"/>
      <c r="E26" s="7">
        <v>1000070</v>
      </c>
      <c r="F26" s="38"/>
      <c r="G26" s="8">
        <v>100</v>
      </c>
      <c r="H26" s="83"/>
      <c r="I26" s="86">
        <v>849</v>
      </c>
      <c r="J26" s="86">
        <v>272</v>
      </c>
      <c r="K26" s="87" t="s">
        <v>10</v>
      </c>
    </row>
    <row r="27" spans="1:11">
      <c r="C27" s="89" t="s">
        <v>64</v>
      </c>
      <c r="D27" s="31"/>
      <c r="E27" s="90"/>
      <c r="F27" s="31">
        <v>1011100</v>
      </c>
      <c r="G27" s="91"/>
      <c r="H27" s="92">
        <v>-100</v>
      </c>
      <c r="I27" s="34">
        <v>849</v>
      </c>
      <c r="J27" s="34">
        <v>272</v>
      </c>
      <c r="K27" s="35" t="s">
        <v>10</v>
      </c>
    </row>
  </sheetData>
  <mergeCells count="2">
    <mergeCell ref="I2:K2"/>
    <mergeCell ref="E3:F3"/>
  </mergeCells>
  <pageMargins left="0.7" right="0.7" top="0.75" bottom="0.75" header="0.3" footer="0.3"/>
  <pageSetup scale="86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="90" zoomScaleNormal="90" workbookViewId="0">
      <selection activeCell="Q21" sqref="Q21"/>
    </sheetView>
  </sheetViews>
  <sheetFormatPr defaultRowHeight="14.4"/>
  <cols>
    <col min="1" max="1" width="16.33203125" bestFit="1" customWidth="1"/>
    <col min="2" max="2" width="3.21875" bestFit="1" customWidth="1"/>
    <col min="3" max="3" width="14.109375" customWidth="1"/>
    <col min="7" max="7" width="9.44140625" bestFit="1" customWidth="1"/>
    <col min="8" max="8" width="9" bestFit="1" customWidth="1"/>
    <col min="9" max="9" width="5.44140625" bestFit="1" customWidth="1"/>
    <col min="10" max="10" width="4.33203125" bestFit="1" customWidth="1"/>
    <col min="11" max="11" width="5.44140625" bestFit="1" customWidth="1"/>
    <col min="12" max="12" width="6.6640625" bestFit="1" customWidth="1"/>
    <col min="13" max="13" width="2.109375" customWidth="1"/>
    <col min="15" max="15" width="9.5546875" bestFit="1" customWidth="1"/>
    <col min="16" max="16" width="10.21875" bestFit="1" customWidth="1"/>
    <col min="17" max="17" width="2.21875" customWidth="1"/>
    <col min="19" max="19" width="9.5546875" bestFit="1" customWidth="1"/>
    <col min="20" max="20" width="10.21875" bestFit="1" customWidth="1"/>
  </cols>
  <sheetData>
    <row r="1" spans="1:21">
      <c r="C1" s="1" t="s">
        <v>22</v>
      </c>
    </row>
    <row r="2" spans="1:21">
      <c r="I2" s="110" t="s">
        <v>1</v>
      </c>
      <c r="J2" s="110"/>
      <c r="K2" s="110"/>
      <c r="L2" s="110"/>
      <c r="M2" s="97"/>
    </row>
    <row r="3" spans="1:21">
      <c r="A3" s="99" t="s">
        <v>23</v>
      </c>
      <c r="B3" s="100"/>
      <c r="C3" s="101" t="s">
        <v>2</v>
      </c>
      <c r="D3" s="100"/>
      <c r="E3" s="111" t="s">
        <v>3</v>
      </c>
      <c r="F3" s="111"/>
      <c r="G3" s="102" t="s">
        <v>4</v>
      </c>
      <c r="H3" s="102" t="s">
        <v>5</v>
      </c>
      <c r="I3" s="98" t="s">
        <v>6</v>
      </c>
      <c r="J3" s="98" t="s">
        <v>73</v>
      </c>
      <c r="K3" s="98" t="s">
        <v>7</v>
      </c>
      <c r="L3" s="98" t="s">
        <v>8</v>
      </c>
      <c r="M3" s="98"/>
      <c r="N3" s="98" t="s">
        <v>6</v>
      </c>
      <c r="O3" s="98" t="s">
        <v>4</v>
      </c>
      <c r="P3" s="98" t="s">
        <v>5</v>
      </c>
      <c r="Q3" s="98"/>
      <c r="R3" s="98" t="s">
        <v>3</v>
      </c>
      <c r="S3" s="98" t="s">
        <v>4</v>
      </c>
      <c r="T3" s="98" t="s">
        <v>5</v>
      </c>
      <c r="U3" s="98" t="s">
        <v>24</v>
      </c>
    </row>
    <row r="4" spans="1:21">
      <c r="A4" t="s">
        <v>74</v>
      </c>
      <c r="B4">
        <v>1</v>
      </c>
      <c r="C4" s="4" t="s">
        <v>9</v>
      </c>
      <c r="D4" s="5"/>
      <c r="E4" s="6" t="s">
        <v>49</v>
      </c>
      <c r="F4" s="7"/>
      <c r="G4" s="8">
        <v>93.5</v>
      </c>
      <c r="H4" s="9"/>
      <c r="I4" s="10">
        <v>149</v>
      </c>
      <c r="J4" s="11"/>
      <c r="K4" s="11">
        <v>509</v>
      </c>
      <c r="L4" s="12" t="s">
        <v>10</v>
      </c>
      <c r="M4" s="22"/>
      <c r="N4" s="13">
        <v>149</v>
      </c>
      <c r="O4" s="14">
        <f>SUMIF($I$4:$I$25,$N4,$G$4:$G$25)</f>
        <v>187</v>
      </c>
      <c r="P4" s="14">
        <f>SUMIF($I$4:$I$25,$N4,$H$4:$H$25)</f>
        <v>-187</v>
      </c>
      <c r="R4" s="15" t="s">
        <v>71</v>
      </c>
      <c r="S4" s="14">
        <f>SUMIF($E$4:$E$25,$R4,$G$4:$G$25)</f>
        <v>200</v>
      </c>
      <c r="T4" s="14">
        <f>SUMIF($F$4:$F$25,$R4,$H$4:$H$25)</f>
        <v>-200</v>
      </c>
      <c r="U4" s="48">
        <f>SUM(S4:T4)</f>
        <v>0</v>
      </c>
    </row>
    <row r="5" spans="1:21">
      <c r="A5" s="112" t="s">
        <v>75</v>
      </c>
      <c r="B5">
        <v>1</v>
      </c>
      <c r="C5" s="16" t="s">
        <v>9</v>
      </c>
      <c r="D5" s="17"/>
      <c r="E5" s="15" t="s">
        <v>49</v>
      </c>
      <c r="F5" s="18"/>
      <c r="G5" s="19">
        <v>3.5</v>
      </c>
      <c r="H5" s="20"/>
      <c r="I5" s="21">
        <v>860</v>
      </c>
      <c r="J5" s="22"/>
      <c r="K5" s="22">
        <v>279</v>
      </c>
      <c r="L5" s="23" t="s">
        <v>10</v>
      </c>
      <c r="M5" s="22"/>
      <c r="N5" s="13">
        <v>860</v>
      </c>
      <c r="O5" s="14">
        <f>SUMIF($I$4:$I$25,$N5,$G$4:$G$25)</f>
        <v>7</v>
      </c>
      <c r="P5" s="14">
        <f t="shared" ref="P5:P8" si="0">SUMIF($I$4:$I$25,$N5,$H$4:$H$25)</f>
        <v>-7</v>
      </c>
      <c r="R5" s="15" t="s">
        <v>49</v>
      </c>
      <c r="S5" s="14">
        <f>SUMIF($E$4:$E$25,$R5,$G$4:$G$25)</f>
        <v>100</v>
      </c>
      <c r="T5" s="14">
        <f>SUMIF($F$4:$F$25,$R5,$H$4:$H$25)</f>
        <v>-100</v>
      </c>
      <c r="U5" s="48">
        <f t="shared" ref="U5:U8" si="1">SUM(S5:T5)</f>
        <v>0</v>
      </c>
    </row>
    <row r="6" spans="1:21">
      <c r="A6" s="112"/>
      <c r="B6">
        <v>1</v>
      </c>
      <c r="C6" s="16" t="s">
        <v>9</v>
      </c>
      <c r="D6" s="17"/>
      <c r="E6" s="15" t="s">
        <v>49</v>
      </c>
      <c r="F6" s="18"/>
      <c r="G6" s="19">
        <v>3</v>
      </c>
      <c r="H6" s="20"/>
      <c r="I6" s="21">
        <v>561</v>
      </c>
      <c r="J6" s="22" t="s">
        <v>11</v>
      </c>
      <c r="K6" s="22">
        <v>288</v>
      </c>
      <c r="L6" s="23" t="s">
        <v>10</v>
      </c>
      <c r="M6" s="22"/>
      <c r="N6" s="24">
        <v>561</v>
      </c>
      <c r="O6" s="14">
        <f>SUMIF($I$4:$I$25,$N6,$G$4:$G$25)</f>
        <v>6</v>
      </c>
      <c r="P6" s="14">
        <f t="shared" si="0"/>
        <v>-6</v>
      </c>
      <c r="R6" s="15" t="s">
        <v>50</v>
      </c>
      <c r="S6" s="14">
        <f>SUMIF($E$4:$E$25,$R6,$G$4:$G$25)</f>
        <v>0</v>
      </c>
      <c r="T6" s="14">
        <f>SUMIF($F$4:$F$25,$R6,$H$4:$H$25)</f>
        <v>-100</v>
      </c>
      <c r="U6" s="48">
        <f t="shared" si="1"/>
        <v>-100</v>
      </c>
    </row>
    <row r="7" spans="1:21">
      <c r="A7" s="112"/>
      <c r="B7">
        <v>1</v>
      </c>
      <c r="C7" s="16" t="s">
        <v>12</v>
      </c>
      <c r="D7" s="17"/>
      <c r="E7" s="15"/>
      <c r="F7" s="15" t="s">
        <v>50</v>
      </c>
      <c r="G7" s="25"/>
      <c r="H7" s="26">
        <v>-93.5</v>
      </c>
      <c r="I7" s="21">
        <v>149</v>
      </c>
      <c r="J7" s="22"/>
      <c r="K7" s="22">
        <v>509</v>
      </c>
      <c r="L7" s="23" t="s">
        <v>10</v>
      </c>
      <c r="M7" s="22"/>
      <c r="N7" s="13">
        <v>841</v>
      </c>
      <c r="O7" s="14">
        <f>SUMIF($I$4:$I$25,$N7,$G$4:$G$25)</f>
        <v>100</v>
      </c>
      <c r="P7" s="14">
        <f t="shared" si="0"/>
        <v>-100</v>
      </c>
      <c r="R7" s="25">
        <v>1000070</v>
      </c>
      <c r="S7" s="14">
        <f>SUMIF($E$4:$E$25,$R7,$G$4:$G$25)</f>
        <v>100</v>
      </c>
      <c r="T7" s="14">
        <f>SUMIF($F$4:$F$25,$R7,$H$4:$H$25)</f>
        <v>0</v>
      </c>
      <c r="U7" s="48">
        <f t="shared" si="1"/>
        <v>100</v>
      </c>
    </row>
    <row r="8" spans="1:21">
      <c r="A8" s="112"/>
      <c r="B8">
        <v>1</v>
      </c>
      <c r="C8" s="16" t="s">
        <v>12</v>
      </c>
      <c r="D8" s="17"/>
      <c r="E8" s="15"/>
      <c r="F8" s="15" t="s">
        <v>50</v>
      </c>
      <c r="G8" s="25"/>
      <c r="H8" s="27">
        <v>-3.5</v>
      </c>
      <c r="I8" s="21">
        <v>860</v>
      </c>
      <c r="J8" s="22"/>
      <c r="K8" s="22">
        <v>279</v>
      </c>
      <c r="L8" s="23" t="s">
        <v>10</v>
      </c>
      <c r="M8" s="22"/>
      <c r="N8" s="13">
        <v>146</v>
      </c>
      <c r="O8" s="14">
        <f>SUMIF($I$4:$I$25,$N8,$G$4:$G$25)</f>
        <v>200</v>
      </c>
      <c r="P8" s="14">
        <f t="shared" si="0"/>
        <v>-200</v>
      </c>
      <c r="R8" s="15">
        <v>1000199</v>
      </c>
      <c r="S8" s="14">
        <f>SUMIF($E$4:$E$25,$R8,$G$4:$G$25)</f>
        <v>200</v>
      </c>
      <c r="T8" s="14">
        <f>SUMIF($F$4:$F$25,$R8,$H$4:$H$25)</f>
        <v>-200</v>
      </c>
      <c r="U8" s="48">
        <f t="shared" si="1"/>
        <v>0</v>
      </c>
    </row>
    <row r="9" spans="1:21" ht="15" thickBot="1">
      <c r="A9" s="112"/>
      <c r="B9">
        <v>1</v>
      </c>
      <c r="C9" s="28" t="s">
        <v>12</v>
      </c>
      <c r="D9" s="29"/>
      <c r="E9" s="30"/>
      <c r="F9" s="30" t="s">
        <v>50</v>
      </c>
      <c r="G9" s="31"/>
      <c r="H9" s="32">
        <v>-3</v>
      </c>
      <c r="I9" s="33">
        <v>561</v>
      </c>
      <c r="J9" s="34" t="s">
        <v>11</v>
      </c>
      <c r="K9" s="34">
        <v>288</v>
      </c>
      <c r="L9" s="35" t="s">
        <v>10</v>
      </c>
      <c r="M9" s="22"/>
      <c r="O9" s="36">
        <f>SUM(O4:O8)</f>
        <v>500</v>
      </c>
      <c r="P9" s="36">
        <f>SUM(P4:P8)</f>
        <v>-500</v>
      </c>
      <c r="S9" s="39">
        <f>SUM(S4:S8)</f>
        <v>600</v>
      </c>
      <c r="T9" s="39">
        <f>SUM(T4:T8)</f>
        <v>-600</v>
      </c>
      <c r="U9" s="39">
        <f>SUM(U4:U8)</f>
        <v>0</v>
      </c>
    </row>
    <row r="10" spans="1:21" ht="15" thickTop="1">
      <c r="E10" s="43"/>
      <c r="I10" s="24"/>
      <c r="J10" s="24"/>
      <c r="K10" s="24"/>
      <c r="L10" s="24"/>
      <c r="M10" s="24"/>
    </row>
    <row r="11" spans="1:21">
      <c r="A11" t="s">
        <v>25</v>
      </c>
      <c r="B11">
        <v>2</v>
      </c>
      <c r="C11" s="49" t="s">
        <v>26</v>
      </c>
      <c r="D11" s="50"/>
      <c r="E11" s="51">
        <v>1000199</v>
      </c>
      <c r="F11" s="50"/>
      <c r="G11" s="52">
        <v>100</v>
      </c>
      <c r="H11" s="53"/>
      <c r="I11" s="54">
        <v>841</v>
      </c>
      <c r="J11" s="54"/>
      <c r="K11" s="54">
        <v>285</v>
      </c>
      <c r="L11" s="55">
        <v>98009</v>
      </c>
      <c r="M11" s="22"/>
    </row>
    <row r="12" spans="1:21">
      <c r="A12" t="s">
        <v>39</v>
      </c>
      <c r="B12">
        <v>2</v>
      </c>
      <c r="C12" s="56" t="s">
        <v>26</v>
      </c>
      <c r="D12" s="25"/>
      <c r="E12" s="15"/>
      <c r="F12" s="15" t="s">
        <v>49</v>
      </c>
      <c r="G12" s="19"/>
      <c r="H12" s="26">
        <v>-93.5</v>
      </c>
      <c r="I12" s="22">
        <v>149</v>
      </c>
      <c r="J12" s="22"/>
      <c r="K12" s="22">
        <v>509</v>
      </c>
      <c r="L12" s="57" t="s">
        <v>10</v>
      </c>
      <c r="M12" s="22"/>
    </row>
    <row r="13" spans="1:21">
      <c r="A13" t="s">
        <v>41</v>
      </c>
      <c r="B13">
        <v>2</v>
      </c>
      <c r="C13" s="56" t="s">
        <v>26</v>
      </c>
      <c r="D13" s="25"/>
      <c r="E13" s="15"/>
      <c r="F13" s="15" t="s">
        <v>49</v>
      </c>
      <c r="G13" s="19"/>
      <c r="H13" s="27">
        <v>-3.5</v>
      </c>
      <c r="I13" s="22">
        <v>860</v>
      </c>
      <c r="J13" s="22"/>
      <c r="K13" s="22">
        <v>279</v>
      </c>
      <c r="L13" s="57" t="s">
        <v>10</v>
      </c>
      <c r="M13" s="22"/>
    </row>
    <row r="14" spans="1:21">
      <c r="B14">
        <v>2</v>
      </c>
      <c r="C14" s="58" t="s">
        <v>26</v>
      </c>
      <c r="D14" s="59"/>
      <c r="E14" s="60"/>
      <c r="F14" s="60" t="s">
        <v>49</v>
      </c>
      <c r="G14" s="61"/>
      <c r="H14" s="62">
        <v>-3</v>
      </c>
      <c r="I14" s="63">
        <v>561</v>
      </c>
      <c r="J14" s="34" t="s">
        <v>11</v>
      </c>
      <c r="K14" s="63">
        <v>288</v>
      </c>
      <c r="L14" s="64" t="s">
        <v>10</v>
      </c>
      <c r="M14" s="22"/>
    </row>
    <row r="15" spans="1:21">
      <c r="I15" s="24"/>
      <c r="J15" s="24"/>
      <c r="K15" s="24"/>
      <c r="L15" s="24"/>
      <c r="M15" s="24"/>
    </row>
    <row r="16" spans="1:21">
      <c r="A16" s="1" t="s">
        <v>30</v>
      </c>
      <c r="B16">
        <v>3</v>
      </c>
      <c r="C16" s="4" t="s">
        <v>14</v>
      </c>
      <c r="D16" s="5"/>
      <c r="E16" s="6">
        <v>1000199</v>
      </c>
      <c r="F16" s="7"/>
      <c r="G16" s="8">
        <v>93.5</v>
      </c>
      <c r="H16" s="9"/>
      <c r="I16" s="10">
        <v>149</v>
      </c>
      <c r="J16" s="11"/>
      <c r="K16" s="11">
        <v>509</v>
      </c>
      <c r="L16" s="12" t="s">
        <v>10</v>
      </c>
      <c r="M16" s="22"/>
    </row>
    <row r="17" spans="1:13">
      <c r="A17" t="s">
        <v>40</v>
      </c>
      <c r="B17">
        <v>3</v>
      </c>
      <c r="C17" s="16" t="s">
        <v>14</v>
      </c>
      <c r="D17" s="25"/>
      <c r="E17" s="15">
        <v>1000199</v>
      </c>
      <c r="F17" s="15"/>
      <c r="G17" s="19">
        <v>3.5</v>
      </c>
      <c r="H17" s="26"/>
      <c r="I17" s="22">
        <v>860</v>
      </c>
      <c r="J17" s="22"/>
      <c r="K17" s="22">
        <v>279</v>
      </c>
      <c r="L17" s="23" t="s">
        <v>10</v>
      </c>
      <c r="M17" s="22"/>
    </row>
    <row r="18" spans="1:13">
      <c r="A18" t="s">
        <v>42</v>
      </c>
      <c r="B18">
        <v>3</v>
      </c>
      <c r="C18" s="16" t="s">
        <v>14</v>
      </c>
      <c r="D18" s="25"/>
      <c r="E18" s="15">
        <v>1000199</v>
      </c>
      <c r="F18" s="15"/>
      <c r="G18" s="19">
        <v>3</v>
      </c>
      <c r="H18" s="27"/>
      <c r="I18" s="22">
        <v>561</v>
      </c>
      <c r="J18" s="22" t="s">
        <v>11</v>
      </c>
      <c r="K18" s="22">
        <v>288</v>
      </c>
      <c r="L18" s="23" t="s">
        <v>10</v>
      </c>
      <c r="M18" s="22"/>
    </row>
    <row r="19" spans="1:13">
      <c r="B19">
        <v>3</v>
      </c>
      <c r="C19" s="28" t="s">
        <v>14</v>
      </c>
      <c r="D19" s="31"/>
      <c r="E19" s="30"/>
      <c r="F19" s="30">
        <v>1000199</v>
      </c>
      <c r="G19" s="40"/>
      <c r="H19" s="32">
        <v>-100</v>
      </c>
      <c r="I19" s="34">
        <v>841</v>
      </c>
      <c r="J19" s="34"/>
      <c r="K19" s="34">
        <v>285</v>
      </c>
      <c r="L19" s="35">
        <v>98009</v>
      </c>
      <c r="M19" s="22"/>
    </row>
    <row r="20" spans="1:13">
      <c r="I20" s="24"/>
      <c r="J20" s="24"/>
      <c r="K20" s="24"/>
      <c r="L20" s="24"/>
      <c r="M20" s="24"/>
    </row>
    <row r="21" spans="1:13">
      <c r="A21" t="s">
        <v>82</v>
      </c>
      <c r="B21">
        <v>4</v>
      </c>
      <c r="C21" s="37" t="s">
        <v>27</v>
      </c>
      <c r="D21" s="38"/>
      <c r="E21" s="6" t="s">
        <v>71</v>
      </c>
      <c r="F21" s="38"/>
      <c r="G21" s="8">
        <v>100</v>
      </c>
      <c r="H21" s="9"/>
      <c r="I21" s="11">
        <v>146</v>
      </c>
      <c r="J21" s="11"/>
      <c r="K21" s="11">
        <v>111</v>
      </c>
      <c r="L21" s="12" t="s">
        <v>10</v>
      </c>
      <c r="M21" s="22"/>
    </row>
    <row r="22" spans="1:13">
      <c r="B22">
        <v>4</v>
      </c>
      <c r="C22" s="28" t="s">
        <v>27</v>
      </c>
      <c r="D22" s="31"/>
      <c r="E22" s="30"/>
      <c r="F22" s="30">
        <v>1000199</v>
      </c>
      <c r="G22" s="40"/>
      <c r="H22" s="32">
        <v>-100</v>
      </c>
      <c r="I22" s="34">
        <v>146</v>
      </c>
      <c r="J22" s="34"/>
      <c r="K22" s="34">
        <v>111</v>
      </c>
      <c r="L22" s="35" t="s">
        <v>10</v>
      </c>
      <c r="M22" s="22"/>
    </row>
    <row r="24" spans="1:13">
      <c r="A24" t="s">
        <v>28</v>
      </c>
      <c r="B24">
        <v>5</v>
      </c>
      <c r="C24" s="37" t="s">
        <v>29</v>
      </c>
      <c r="D24" s="38"/>
      <c r="E24" s="7">
        <v>1000070</v>
      </c>
      <c r="F24" s="38"/>
      <c r="G24" s="8">
        <v>100</v>
      </c>
      <c r="H24" s="9"/>
      <c r="I24" s="11">
        <v>146</v>
      </c>
      <c r="J24" s="11"/>
      <c r="K24" s="11">
        <v>111</v>
      </c>
      <c r="L24" s="12" t="s">
        <v>10</v>
      </c>
      <c r="M24" s="22"/>
    </row>
    <row r="25" spans="1:13">
      <c r="B25">
        <v>5</v>
      </c>
      <c r="C25" s="28" t="s">
        <v>29</v>
      </c>
      <c r="D25" s="31"/>
      <c r="E25" s="30"/>
      <c r="F25" s="30" t="s">
        <v>71</v>
      </c>
      <c r="G25" s="40"/>
      <c r="H25" s="32">
        <v>-100</v>
      </c>
      <c r="I25" s="34">
        <v>146</v>
      </c>
      <c r="J25" s="34"/>
      <c r="K25" s="34">
        <v>111</v>
      </c>
      <c r="L25" s="35" t="s">
        <v>10</v>
      </c>
      <c r="M25" s="22"/>
    </row>
  </sheetData>
  <mergeCells count="3">
    <mergeCell ref="I2:L2"/>
    <mergeCell ref="E3:F3"/>
    <mergeCell ref="A5:A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Self-Pay</vt:lpstr>
      <vt:lpstr>Waiver</vt:lpstr>
      <vt:lpstr>Up-Low Adj</vt:lpstr>
      <vt:lpstr>FA-Revised</vt:lpstr>
      <vt:lpstr>Pmt Plan</vt:lpstr>
      <vt:lpstr>Nelnet</vt:lpstr>
      <vt:lpstr>TPC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Ginther</dc:creator>
  <cp:lastModifiedBy>John Ginther</cp:lastModifiedBy>
  <cp:lastPrinted>2017-02-01T14:49:40Z</cp:lastPrinted>
  <dcterms:created xsi:type="dcterms:W3CDTF">2016-08-09T20:27:27Z</dcterms:created>
  <dcterms:modified xsi:type="dcterms:W3CDTF">2021-01-08T23:42:55Z</dcterms:modified>
</cp:coreProperties>
</file>