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5"/>
  <workbookPr/>
  <mc:AlternateContent xmlns:mc="http://schemas.openxmlformats.org/markup-compatibility/2006">
    <mc:Choice Requires="x15">
      <x15ac:absPath xmlns:x15ac="http://schemas.microsoft.com/office/spreadsheetml/2010/11/ac" url="F:\System\System Accounting\Financial Statements\GASBs\GASB 87 - Leases\Account and Statement Update Work\"/>
    </mc:Choice>
  </mc:AlternateContent>
  <xr:revisionPtr revIDLastSave="0" documentId="13_ncr:1_{B4628C64-794C-4BC3-AC30-2B36F978B50B}" xr6:coauthVersionLast="36" xr6:coauthVersionMax="36" xr10:uidLastSave="{00000000-0000-0000-0000-000000000000}"/>
  <bookViews>
    <workbookView xWindow="0" yWindow="0" windowWidth="16330" windowHeight="8110" tabRatio="729" xr2:uid="{00000000-000D-0000-FFFF-FFFF00000000}"/>
  </bookViews>
  <sheets>
    <sheet name="Illustrative Entries" sheetId="2" r:id="rId1"/>
    <sheet name="Amortization Schedule" sheetId="1" r:id="rId2"/>
    <sheet name="Receivable Lease Acctg Activity" sheetId="4" r:id="rId3"/>
    <sheet name="Summary Receivable Lease Acctg" sheetId="7" r:id="rId4"/>
  </sheets>
  <definedNames>
    <definedName name="__Details__X" localSheetId="2">'Receivable Lease Acctg Activity'!$A$5:K$5</definedName>
    <definedName name="__Details__X" localSheetId="3">'Summary Receivable Lease Acctg'!$B$5:$L$5</definedName>
    <definedName name="__Details__X">'Amortization Schedule'!$B$9:$I$9</definedName>
    <definedName name="_xlnm.Print_Titles" localSheetId="1">'Amortization Schedule'!$7:$7</definedName>
    <definedName name="_xlnm.Print_Titles" localSheetId="2">'Receivable Lease Acctg Activity'!$4:$4</definedName>
    <definedName name="_xlnm.Print_Titles" localSheetId="3">'Summary Receivable Lease Acctg'!$4:$4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2" l="1"/>
  <c r="F47" i="2" s="1"/>
  <c r="E42" i="2"/>
  <c r="E46" i="2" s="1"/>
  <c r="E29" i="2" l="1"/>
  <c r="F24" i="2"/>
  <c r="E22" i="2" s="1"/>
  <c r="F23" i="2"/>
  <c r="F13" i="2"/>
  <c r="K6" i="4"/>
  <c r="J6" i="4"/>
  <c r="H6" i="4"/>
  <c r="G6" i="4"/>
  <c r="I5" i="4"/>
  <c r="I6" i="4" s="1"/>
  <c r="K6" i="7"/>
  <c r="L6" i="7"/>
  <c r="H45" i="1" l="1"/>
  <c r="F45" i="1"/>
  <c r="E45" i="1"/>
  <c r="D44" i="1"/>
  <c r="D43" i="1"/>
  <c r="D42" i="1"/>
  <c r="D41" i="1"/>
  <c r="D40" i="1"/>
  <c r="D39" i="1"/>
  <c r="D38" i="1"/>
  <c r="D37" i="1"/>
  <c r="D36" i="1"/>
  <c r="D35" i="1"/>
  <c r="D34" i="1"/>
  <c r="D33" i="1"/>
  <c r="D32" i="1"/>
  <c r="D31" i="1"/>
  <c r="D30" i="1"/>
  <c r="D29" i="1"/>
  <c r="D28" i="1"/>
  <c r="D27" i="1"/>
  <c r="D26" i="1"/>
  <c r="D25" i="1"/>
  <c r="D24" i="1"/>
  <c r="D23" i="1"/>
  <c r="D22" i="1"/>
  <c r="D21" i="1"/>
  <c r="D20" i="1"/>
  <c r="D19" i="1"/>
  <c r="D18" i="1"/>
  <c r="E11" i="2" s="1"/>
  <c r="E12" i="2" s="1"/>
  <c r="D17" i="1"/>
  <c r="D16" i="1"/>
  <c r="D15" i="1"/>
  <c r="D14" i="1"/>
  <c r="D13" i="1"/>
  <c r="D12" i="1"/>
  <c r="D11" i="1"/>
  <c r="D10" i="1"/>
  <c r="I9" i="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D9" i="1"/>
  <c r="G9" i="1" s="1"/>
  <c r="F36" i="2" l="1"/>
  <c r="E35" i="2"/>
  <c r="G10" i="1"/>
  <c r="G11" i="1" s="1"/>
  <c r="G12" i="1" s="1"/>
  <c r="G13" i="1" s="1"/>
  <c r="G14" i="1" s="1"/>
  <c r="G15" i="1" s="1"/>
  <c r="G16" i="1" s="1"/>
  <c r="G17" i="1" s="1"/>
  <c r="G18" i="1" s="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G44" i="1" s="1"/>
  <c r="D45" i="1"/>
  <c r="F30" i="2" l="1"/>
</calcChain>
</file>

<file path=xl/sharedStrings.xml><?xml version="1.0" encoding="utf-8"?>
<sst xmlns="http://schemas.openxmlformats.org/spreadsheetml/2006/main" count="256" uniqueCount="117">
  <si>
    <t>Unique Identifier</t>
  </si>
  <si>
    <t>Asset Type</t>
  </si>
  <si>
    <t>Lease Term</t>
  </si>
  <si>
    <t>Interest Rate</t>
  </si>
  <si>
    <t>Payment No</t>
  </si>
  <si>
    <t>Payment Date</t>
  </si>
  <si>
    <t>Principal</t>
  </si>
  <si>
    <t>Interest</t>
  </si>
  <si>
    <t>Payment</t>
  </si>
  <si>
    <t xml:space="preserve"> </t>
  </si>
  <si>
    <t>Grand Total</t>
  </si>
  <si>
    <t>LA0001</t>
  </si>
  <si>
    <t>Land</t>
  </si>
  <si>
    <t>Dr.</t>
  </si>
  <si>
    <t>Cr.</t>
  </si>
  <si>
    <t>Other Financing Sources (3221) Revenue Source Code (0810) Right-to-Use Lease Acquisition</t>
  </si>
  <si>
    <t>Trans Code</t>
  </si>
  <si>
    <t xml:space="preserve">2. </t>
  </si>
  <si>
    <t xml:space="preserve">1. </t>
  </si>
  <si>
    <t xml:space="preserve">3. </t>
  </si>
  <si>
    <t>Source: Amortization Schedule</t>
  </si>
  <si>
    <t>TOTAL</t>
  </si>
  <si>
    <t>Accrued Interest</t>
  </si>
  <si>
    <t>Total Lease Payments</t>
  </si>
  <si>
    <t>Accounting Reference</t>
  </si>
  <si>
    <t>Master Index</t>
  </si>
  <si>
    <t>Agency Common Name</t>
  </si>
  <si>
    <t>Asset Class</t>
  </si>
  <si>
    <t xml:space="preserve">a. </t>
  </si>
  <si>
    <t xml:space="preserve">DR/CR GL </t>
  </si>
  <si>
    <t xml:space="preserve">4. </t>
  </si>
  <si>
    <t xml:space="preserve">5. </t>
  </si>
  <si>
    <t>At Lease Commencement (on start date of lease)</t>
  </si>
  <si>
    <t>Purpose: The Facilities Portfolio Management Tool can send accounting entries to AFRS for right-to-use lease agreements. However, not all agencies can/will use the automated process. This guide is for agencies that will record lease accounting entries manually in AFRS.</t>
  </si>
  <si>
    <t>At Year-End (before Phase 2 Close)</t>
  </si>
  <si>
    <t>At the End of the Lease (when the lease contract has ended)</t>
  </si>
  <si>
    <t xml:space="preserve">b. </t>
  </si>
  <si>
    <t xml:space="preserve">6. </t>
  </si>
  <si>
    <t>Lessor Illustrative Entries for Right-to-Use Lease Agreements Manually Recorded in AFRS (All Fund Types)</t>
  </si>
  <si>
    <t>All Fund Types - SAAM 85.65.37</t>
  </si>
  <si>
    <t>Lease Receivable (1321)</t>
  </si>
  <si>
    <t>Lease Receivable (1621)</t>
  </si>
  <si>
    <t>1321v/5295</t>
  </si>
  <si>
    <t>1621v/5295</t>
  </si>
  <si>
    <t>Deferred Inflows on Right-to-Use Leases (5295)</t>
  </si>
  <si>
    <t>Note: Continue to depreciate the capital asset being leased out, if applicable</t>
  </si>
  <si>
    <r>
      <t xml:space="preserve">To record the lease receivable and the deferred inflows of resources at lease commencement. The portion of the receivable due within the next fiscal year should be recorded in GL 1321 and the remaining receivable balance should be recorded in GL 1621. </t>
    </r>
    <r>
      <rPr>
        <sz val="12"/>
        <color theme="1"/>
        <rFont val="Calibri"/>
        <family val="2"/>
        <scheme val="minor"/>
      </rPr>
      <t>Reference: 85.65.37.a</t>
    </r>
  </si>
  <si>
    <t>Cash Revenue (3210) - Leased Property Interest Income (0436)</t>
  </si>
  <si>
    <t>3210/9920</t>
  </si>
  <si>
    <t>9920/1321v</t>
  </si>
  <si>
    <t>9920/3210</t>
  </si>
  <si>
    <r>
      <t xml:space="preserve">To reclassify as short term that portion of the receivable due within the next fiscal year. At fiscal year-end, the amount in GL Code 1321 should be the same as the next year’s principal payment on the lease contract's amortization schedule. </t>
    </r>
    <r>
      <rPr>
        <sz val="12"/>
        <color theme="1"/>
        <rFont val="Calibri"/>
        <family val="2"/>
        <scheme val="minor"/>
      </rPr>
      <t>Reference: 85.65.37.e</t>
    </r>
  </si>
  <si>
    <r>
      <t xml:space="preserve">To record the allowance for estimated uncollectible lease receivable, if applicable (see 85.54.41.c). If collectability appears improved, the entry would be reversed. </t>
    </r>
    <r>
      <rPr>
        <sz val="12"/>
        <rFont val="Calibri"/>
        <family val="2"/>
        <scheme val="minor"/>
      </rPr>
      <t>Reference: 85.65.37.f</t>
    </r>
  </si>
  <si>
    <t>Allowance for Uncollectible Lease Receivable (1345/1645)</t>
  </si>
  <si>
    <t>Source: Agency's determination of the amount expected to be uncollectible</t>
  </si>
  <si>
    <t>Cash Revenue (3210) – Income from Property (0402)</t>
  </si>
  <si>
    <t>Cash Revenue (3210) Income from Leased Property (0435)</t>
  </si>
  <si>
    <t>005</t>
  </si>
  <si>
    <t>5295v/3210</t>
  </si>
  <si>
    <r>
      <t xml:space="preserve">To reduce the deferred inflow on leases and recognize a portion of the revenue. Deferred inflows of resources should be amortized over the lease term using the straight-line method. </t>
    </r>
    <r>
      <rPr>
        <sz val="12"/>
        <color theme="1"/>
        <rFont val="Calibri"/>
        <family val="2"/>
        <scheme val="minor"/>
      </rPr>
      <t>Reference: 85.65.37.d.</t>
    </r>
  </si>
  <si>
    <r>
      <t xml:space="preserve">To reclassify revenue to principal and interest on leases from the major source and source used when payments were made. A portion of each payment is allocated to principal and interest based on the lease contract's amortization schedule. </t>
    </r>
    <r>
      <rPr>
        <sz val="12"/>
        <color theme="1"/>
        <rFont val="Calibri"/>
        <family val="2"/>
        <scheme val="minor"/>
      </rPr>
      <t>Reference: 85.65.37.b and 85.65.37.c</t>
    </r>
  </si>
  <si>
    <t>1321v/1621</t>
  </si>
  <si>
    <t>XXX</t>
  </si>
  <si>
    <t>If the lease contract has ended at the end of the lease term, no entry is required</t>
  </si>
  <si>
    <t>If the lease contract has ended early, remove the remaining balances</t>
  </si>
  <si>
    <t>Governmental Fund Type Account</t>
  </si>
  <si>
    <t>3221/1321v</t>
  </si>
  <si>
    <t>3221/1621v</t>
  </si>
  <si>
    <t>5295/3221</t>
  </si>
  <si>
    <t>Any allowance for uncollectible lease recevable would also need to be removed.</t>
  </si>
  <si>
    <t>Proprietary and Trust Fund Type Account</t>
  </si>
  <si>
    <t>Gain and Loss on Sale of Capital Assets (3213) - Gain or Loss on Sale of Capital Assets (0418)</t>
  </si>
  <si>
    <t>3213/1321v</t>
  </si>
  <si>
    <t>3213/1621v</t>
  </si>
  <si>
    <t>5295v/3213</t>
  </si>
  <si>
    <t>Source: Facilities Portfolio Management Tool (FPMT)Report run on the Receivable Contract tile</t>
  </si>
  <si>
    <t>Individual Lease Amortization Schedule - Receivable Lease</t>
  </si>
  <si>
    <t>Receivable Contract Number</t>
  </si>
  <si>
    <t>SRL-123456-R</t>
  </si>
  <si>
    <t>Lease Receivable Balance</t>
  </si>
  <si>
    <t>Revenue</t>
  </si>
  <si>
    <t>Deferred Inflow Balance</t>
  </si>
  <si>
    <t>76214220</t>
  </si>
  <si>
    <t>Receivable Balance</t>
  </si>
  <si>
    <t>Receivable Contract Term</t>
  </si>
  <si>
    <t>Receivable Contract End Date</t>
  </si>
  <si>
    <t>Reeivable Contract Start Date</t>
  </si>
  <si>
    <t>As of June 30, 2022</t>
  </si>
  <si>
    <t>Source: Facilities Portfolio Management Tool (FPMT) Report run on Agency tile</t>
  </si>
  <si>
    <t>Receivable Leases for 500 - Apple Commission</t>
  </si>
  <si>
    <t>Receivable Lease Accounting Activity for Agency 500 - Apple Commission</t>
  </si>
  <si>
    <t>For period July 1, 2021 - June 30, 2022</t>
  </si>
  <si>
    <t>Lease Revenue</t>
  </si>
  <si>
    <t>7.a.</t>
  </si>
  <si>
    <t>7.b.</t>
  </si>
  <si>
    <t>Closing Fiscal Year:</t>
  </si>
  <si>
    <t>Next fiscal year - Reverse Interest Accrual in next fiscal year when interest is paid</t>
  </si>
  <si>
    <t>To record interest accured in June, but received with July payment</t>
  </si>
  <si>
    <t>Accrued Revenue (3205) - Leased Property Interest Income (0436)</t>
  </si>
  <si>
    <t>Other Interest Receivable (1317)</t>
  </si>
  <si>
    <t>013</t>
  </si>
  <si>
    <t>013 R</t>
  </si>
  <si>
    <t>1317v/3205</t>
  </si>
  <si>
    <t>(1317v)/(3205)</t>
  </si>
  <si>
    <t>Source: Receivable Lease Accounting Activity Report or Amortization Schedule</t>
  </si>
  <si>
    <t>ctcLink Accounts</t>
  </si>
  <si>
    <t>2200100</t>
  </si>
  <si>
    <t>4030020</t>
  </si>
  <si>
    <t>1010250</t>
  </si>
  <si>
    <t>1100040</t>
  </si>
  <si>
    <t>1010040</t>
  </si>
  <si>
    <t>1010260/1100050</t>
  </si>
  <si>
    <t>4040200</t>
  </si>
  <si>
    <t>4130060</t>
  </si>
  <si>
    <t>4130070</t>
  </si>
  <si>
    <t>4130010</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</si>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</sst>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5" x14ac:knownFonts="1">
    <font>
      <sz val="11"/>
      <color theme="1"/>
      <name val="Calibri"/>
      <family val="2"/>
      <scheme val="minor"/>
    </font>
    <font>
      <b/>
      <sz val="20"/>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2"/>
      <color theme="1"/>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i/>
      <sz val="12"/>
      <color rgb="FF002060"/>
      <name val="Calibri"/>
      <family val="2"/>
      <scheme val="minor"/>
    </font>
    <font>
      <sz val="12"/>
      <color theme="1"/>
      <name val="Calibri"/>
      <family val="2"/>
      <scheme val="minor"/>
    </font>
    <font>
      <sz val="12"/>
      <name val="Calibri"/>
      <family val="2"/>
      <scheme val="minor"/>
    </font>
    <font>
      <i/>
      <sz val="14"/>
      <color rgb="FF002060"/>
      <name val="Calibri"/>
      <family val="2"/>
      <scheme val="minor"/>
    </font>
  </fonts>
  <fills count="9">
    <fill>
      <patternFill patternType="none"/>
    </fill>
    <fill>
      <patternFill patternType="gray125"/>
    </fill>
    <fill>
      <patternFill patternType="solid">
        <fgColor theme="0" tint="-0.14996795556505021"/>
        <bgColor auto="1"/>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s>
  <borders count="21">
    <border>
      <left/>
      <right/>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style="thin">
        <color auto="1"/>
      </left>
      <right style="medium">
        <color auto="1"/>
      </right>
      <top style="medium">
        <color auto="1"/>
      </top>
      <bottom style="medium">
        <color auto="1"/>
      </bottom>
      <diagonal/>
    </border>
    <border>
      <left/>
      <right style="thin">
        <color auto="1"/>
      </right>
      <top/>
      <bottom/>
      <diagonal/>
    </border>
    <border>
      <left/>
      <right style="medium">
        <color auto="1"/>
      </right>
      <top style="medium">
        <color auto="1"/>
      </top>
      <bottom/>
      <diagonal/>
    </border>
    <border>
      <left/>
      <right/>
      <top style="medium">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style="medium">
        <color auto="1"/>
      </left>
      <right/>
      <top style="mediumDashDotDot">
        <color auto="1"/>
      </top>
      <bottom/>
      <diagonal/>
    </border>
    <border>
      <left/>
      <right style="thin">
        <color auto="1"/>
      </right>
      <top style="mediumDashDotDot">
        <color auto="1"/>
      </top>
      <bottom/>
      <diagonal/>
    </border>
    <border>
      <left/>
      <right/>
      <top style="mediumDashDotDot">
        <color auto="1"/>
      </top>
      <bottom/>
      <diagonal/>
    </border>
    <border>
      <left/>
      <right style="medium">
        <color auto="1"/>
      </right>
      <top style="mediumDashDotDot">
        <color auto="1"/>
      </top>
      <bottom/>
      <diagonal/>
    </border>
    <border>
      <left style="medium">
        <color auto="1"/>
      </left>
      <right/>
      <top/>
      <bottom style="mediumDashDotDot">
        <color auto="1"/>
      </bottom>
      <diagonal/>
    </border>
    <border>
      <left/>
      <right style="thin">
        <color auto="1"/>
      </right>
      <top/>
      <bottom style="mediumDashDotDot">
        <color auto="1"/>
      </bottom>
      <diagonal/>
    </border>
    <border>
      <left/>
      <right/>
      <top/>
      <bottom style="mediumDashDotDot">
        <color auto="1"/>
      </bottom>
      <diagonal/>
    </border>
    <border>
      <left/>
      <right style="medium">
        <color auto="1"/>
      </right>
      <top/>
      <bottom style="mediumDashDotDot">
        <color auto="1"/>
      </bottom>
      <diagonal/>
    </border>
  </borders>
  <cellStyleXfs count="3">
    <xf numFmtId="0" fontId="0" fillId="0" borderId="0"/>
    <xf numFmtId="44" fontId="4" fillId="0" borderId="0" applyFont="0" applyFill="0" applyBorder="0" applyAlignment="0" applyProtection="0"/>
    <xf numFmtId="43" fontId="4" fillId="0" borderId="0" applyFont="0" applyFill="0" applyBorder="0" applyAlignment="0" applyProtection="0"/>
  </cellStyleXfs>
  <cellXfs count="98">
    <xf numFmtId="0" fontId="0" fillId="0" borderId="0" xfId="0"/>
    <xf numFmtId="0" fontId="1" fillId="2" borderId="0" xfId="0" applyFont="1" applyFill="1" applyAlignment="1">
      <alignment horizontal="left"/>
    </xf>
    <xf numFmtId="0" fontId="2" fillId="0" borderId="0" xfId="0" applyFont="1" applyAlignment="1">
      <alignment horizontal="left"/>
    </xf>
    <xf numFmtId="0" fontId="0" fillId="0" borderId="0" xfId="0"/>
    <xf numFmtId="0" fontId="0" fillId="0" borderId="0" xfId="0"/>
    <xf numFmtId="0" fontId="0" fillId="0" borderId="0" xfId="0" applyFill="1"/>
    <xf numFmtId="0" fontId="0" fillId="0" borderId="0" xfId="0" applyAlignment="1"/>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6" xfId="0" applyFont="1" applyFill="1" applyBorder="1" applyAlignment="1">
      <alignment horizontal="center" wrapText="1"/>
    </xf>
    <xf numFmtId="10" fontId="2" fillId="0" borderId="0" xfId="0" applyNumberFormat="1" applyFont="1" applyAlignment="1">
      <alignment horizontal="left"/>
    </xf>
    <xf numFmtId="44" fontId="2" fillId="0" borderId="0" xfId="1" applyFont="1" applyFill="1" applyBorder="1" applyAlignment="1">
      <alignment vertical="top" wrapText="1"/>
    </xf>
    <xf numFmtId="44" fontId="2" fillId="0" borderId="5" xfId="1" applyFont="1" applyFill="1" applyBorder="1" applyAlignment="1">
      <alignment vertical="top"/>
    </xf>
    <xf numFmtId="44" fontId="2" fillId="0" borderId="0" xfId="1" applyFont="1" applyFill="1" applyBorder="1"/>
    <xf numFmtId="44" fontId="2" fillId="0" borderId="7" xfId="1" applyFont="1" applyFill="1" applyBorder="1"/>
    <xf numFmtId="0" fontId="0" fillId="0" borderId="2" xfId="0" applyBorder="1"/>
    <xf numFmtId="44" fontId="2" fillId="0" borderId="2" xfId="1" applyFont="1" applyFill="1" applyBorder="1"/>
    <xf numFmtId="44" fontId="2" fillId="0" borderId="8" xfId="1" applyFont="1" applyFill="1" applyBorder="1" applyAlignment="1">
      <alignment vertical="top"/>
    </xf>
    <xf numFmtId="0" fontId="5" fillId="0" borderId="0" xfId="0" applyFont="1"/>
    <xf numFmtId="0" fontId="5" fillId="0" borderId="9" xfId="0" applyFont="1" applyBorder="1"/>
    <xf numFmtId="44" fontId="5" fillId="0" borderId="9" xfId="0" applyNumberFormat="1" applyFont="1" applyBorder="1"/>
    <xf numFmtId="44" fontId="5" fillId="0" borderId="9" xfId="1" applyFont="1" applyBorder="1"/>
    <xf numFmtId="3" fontId="0" fillId="0" borderId="0" xfId="0" applyNumberFormat="1"/>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6" fillId="0" borderId="0" xfId="0" applyFont="1"/>
    <xf numFmtId="0" fontId="8" fillId="0" borderId="0" xfId="0" applyFont="1"/>
    <xf numFmtId="0" fontId="8" fillId="0" borderId="0" xfId="0" applyFont="1" applyAlignment="1">
      <alignment horizontal="center"/>
    </xf>
    <xf numFmtId="44" fontId="5" fillId="0" borderId="10" xfId="1" applyFont="1" applyBorder="1"/>
    <xf numFmtId="44" fontId="5" fillId="0" borderId="10" xfId="0" applyNumberFormat="1" applyFont="1" applyBorder="1"/>
    <xf numFmtId="0" fontId="5" fillId="0" borderId="10" xfId="0" applyFont="1" applyBorder="1"/>
    <xf numFmtId="0" fontId="2" fillId="0" borderId="0" xfId="1" applyNumberFormat="1" applyFont="1" applyFill="1" applyBorder="1" applyAlignment="1"/>
    <xf numFmtId="0" fontId="2" fillId="0" borderId="0" xfId="0" applyFont="1"/>
    <xf numFmtId="0" fontId="3" fillId="2" borderId="11" xfId="0" applyFont="1" applyFill="1" applyBorder="1" applyAlignment="1">
      <alignment horizontal="center" wrapText="1"/>
    </xf>
    <xf numFmtId="0" fontId="0" fillId="3" borderId="0" xfId="0" applyFill="1"/>
    <xf numFmtId="0" fontId="0" fillId="3" borderId="0" xfId="0" applyFill="1" applyAlignment="1">
      <alignment horizontal="center"/>
    </xf>
    <xf numFmtId="0" fontId="5" fillId="0" borderId="0" xfId="0" applyFont="1" applyAlignment="1">
      <alignment horizontal="left"/>
    </xf>
    <xf numFmtId="0" fontId="2" fillId="0" borderId="0" xfId="1" applyNumberFormat="1" applyFont="1" applyFill="1" applyBorder="1"/>
    <xf numFmtId="14" fontId="2" fillId="0" borderId="0" xfId="1" applyNumberFormat="1" applyFont="1" applyFill="1" applyBorder="1"/>
    <xf numFmtId="44" fontId="5" fillId="0" borderId="0" xfId="0" applyNumberFormat="1" applyFont="1"/>
    <xf numFmtId="44" fontId="5" fillId="0" borderId="0" xfId="1" applyFont="1" applyBorder="1"/>
    <xf numFmtId="43" fontId="0" fillId="0" borderId="0" xfId="2" applyFont="1"/>
    <xf numFmtId="49" fontId="9" fillId="0" borderId="0" xfId="0" applyNumberFormat="1" applyFont="1" applyAlignment="1">
      <alignment vertical="top"/>
    </xf>
    <xf numFmtId="49" fontId="7" fillId="0" borderId="0" xfId="0" applyNumberFormat="1" applyFont="1" applyAlignment="1">
      <alignment vertical="top"/>
    </xf>
    <xf numFmtId="49" fontId="9" fillId="0" borderId="0" xfId="0" applyNumberFormat="1" applyFont="1" applyAlignment="1">
      <alignment horizontal="left" vertical="top" indent="1"/>
    </xf>
    <xf numFmtId="0" fontId="7" fillId="0" borderId="0" xfId="0" applyFont="1"/>
    <xf numFmtId="49" fontId="9" fillId="0" borderId="0" xfId="0" applyNumberFormat="1" applyFont="1" applyFill="1" applyAlignment="1">
      <alignment vertical="top"/>
    </xf>
    <xf numFmtId="0" fontId="11" fillId="0" borderId="0" xfId="0" applyFont="1"/>
    <xf numFmtId="49" fontId="8" fillId="0" borderId="0" xfId="0" applyNumberFormat="1" applyFont="1" applyAlignment="1">
      <alignment horizontal="left" vertical="top" wrapText="1"/>
    </xf>
    <xf numFmtId="49" fontId="9" fillId="5" borderId="0" xfId="0" applyNumberFormat="1" applyFont="1" applyFill="1" applyAlignment="1">
      <alignment vertical="top"/>
    </xf>
    <xf numFmtId="0" fontId="9" fillId="5" borderId="0" xfId="0" applyFont="1" applyFill="1"/>
    <xf numFmtId="0" fontId="0" fillId="5" borderId="0" xfId="0" applyFill="1"/>
    <xf numFmtId="0" fontId="0" fillId="5" borderId="0" xfId="0" applyFill="1" applyAlignment="1">
      <alignment horizontal="center"/>
    </xf>
    <xf numFmtId="49" fontId="7" fillId="5" borderId="0" xfId="0" applyNumberFormat="1" applyFont="1" applyFill="1" applyAlignment="1">
      <alignment vertical="top"/>
    </xf>
    <xf numFmtId="49" fontId="7" fillId="5" borderId="0" xfId="0" applyNumberFormat="1" applyFont="1" applyFill="1" applyAlignment="1">
      <alignment horizontal="left" vertical="top"/>
    </xf>
    <xf numFmtId="3" fontId="0" fillId="5" borderId="0" xfId="0" applyNumberFormat="1" applyFill="1"/>
    <xf numFmtId="0" fontId="10" fillId="4" borderId="12" xfId="0" applyFont="1" applyFill="1" applyBorder="1" applyAlignment="1">
      <alignment vertical="top"/>
    </xf>
    <xf numFmtId="0" fontId="0" fillId="4" borderId="12" xfId="0" applyFill="1" applyBorder="1"/>
    <xf numFmtId="0" fontId="0" fillId="4" borderId="12" xfId="0" applyFill="1" applyBorder="1" applyAlignment="1">
      <alignment horizontal="center"/>
    </xf>
    <xf numFmtId="0" fontId="12" fillId="3" borderId="0" xfId="0" applyFont="1" applyFill="1" applyAlignment="1">
      <alignment vertical="top"/>
    </xf>
    <xf numFmtId="43" fontId="0" fillId="0" borderId="0" xfId="2" applyFont="1" applyFill="1"/>
    <xf numFmtId="0" fontId="6" fillId="0" borderId="0" xfId="0" applyFont="1" applyFill="1"/>
    <xf numFmtId="0" fontId="0" fillId="0" borderId="0" xfId="0" quotePrefix="1" applyAlignment="1">
      <alignment horizontal="center"/>
    </xf>
    <xf numFmtId="43" fontId="0" fillId="0" borderId="0" xfId="2" applyFont="1" applyAlignment="1">
      <alignment horizontal="right"/>
    </xf>
    <xf numFmtId="0" fontId="9" fillId="0" borderId="0" xfId="0" applyFont="1" applyFill="1" applyAlignment="1">
      <alignment horizontal="left" wrapText="1"/>
    </xf>
    <xf numFmtId="49" fontId="9" fillId="6" borderId="0" xfId="0" applyNumberFormat="1" applyFont="1" applyFill="1" applyAlignment="1">
      <alignment vertical="top"/>
    </xf>
    <xf numFmtId="0" fontId="0" fillId="6" borderId="0" xfId="0" applyFill="1"/>
    <xf numFmtId="0" fontId="0" fillId="6" borderId="0" xfId="0" applyFill="1" applyAlignment="1">
      <alignment horizontal="center"/>
    </xf>
    <xf numFmtId="0" fontId="11" fillId="7" borderId="0" xfId="0" applyFont="1" applyFill="1"/>
    <xf numFmtId="0" fontId="0" fillId="7" borderId="0" xfId="0" applyFill="1"/>
    <xf numFmtId="0" fontId="14" fillId="7" borderId="0" xfId="0" applyFont="1" applyFill="1"/>
    <xf numFmtId="0" fontId="0" fillId="0" borderId="0" xfId="0" applyAlignment="1">
      <alignment horizontal="left" wrapText="1"/>
    </xf>
    <xf numFmtId="0" fontId="2" fillId="0" borderId="1" xfId="0" applyFont="1" applyBorder="1" applyAlignment="1">
      <alignment horizontal="center" vertical="top" wrapText="1"/>
    </xf>
    <xf numFmtId="14" fontId="2" fillId="0" borderId="5" xfId="0" applyNumberFormat="1" applyFont="1" applyBorder="1" applyAlignment="1">
      <alignment vertical="top" wrapText="1"/>
    </xf>
    <xf numFmtId="0" fontId="2" fillId="0" borderId="0" xfId="0" applyFont="1" applyAlignment="1">
      <alignment horizontal="center"/>
    </xf>
    <xf numFmtId="14" fontId="2" fillId="0" borderId="7" xfId="0" applyNumberFormat="1" applyFont="1" applyBorder="1"/>
    <xf numFmtId="0" fontId="14" fillId="5" borderId="0" xfId="0" applyFont="1" applyFill="1"/>
    <xf numFmtId="4" fontId="0" fillId="0" borderId="0" xfId="0" applyNumberFormat="1" applyFill="1"/>
    <xf numFmtId="3" fontId="0" fillId="0" borderId="0" xfId="0" applyNumberFormat="1" applyFill="1"/>
    <xf numFmtId="49" fontId="8" fillId="0" borderId="0" xfId="0" applyNumberFormat="1" applyFont="1" applyAlignment="1">
      <alignment horizontal="left" vertical="top" wrapText="1"/>
    </xf>
    <xf numFmtId="0" fontId="5" fillId="0" borderId="0" xfId="0" applyFont="1" applyAlignment="1">
      <alignment horizontal="center" wrapText="1"/>
    </xf>
    <xf numFmtId="0" fontId="0" fillId="0" borderId="0" xfId="0" quotePrefix="1"/>
    <xf numFmtId="0" fontId="0" fillId="0" borderId="0" xfId="0" quotePrefix="1" applyFill="1"/>
    <xf numFmtId="0" fontId="2" fillId="0" borderId="13" xfId="0" applyFont="1" applyBorder="1" applyAlignment="1">
      <alignment horizontal="center"/>
    </xf>
    <xf numFmtId="14" fontId="2" fillId="0" borderId="14" xfId="0" applyNumberFormat="1" applyFont="1" applyBorder="1"/>
    <xf numFmtId="44" fontId="2" fillId="0" borderId="15" xfId="1" applyFont="1" applyFill="1" applyBorder="1"/>
    <xf numFmtId="44" fontId="2" fillId="0" borderId="14" xfId="1" applyFont="1" applyFill="1" applyBorder="1"/>
    <xf numFmtId="44" fontId="2" fillId="0" borderId="16" xfId="1" applyFont="1" applyFill="1" applyBorder="1"/>
    <xf numFmtId="0" fontId="2" fillId="0" borderId="17" xfId="0" applyFont="1" applyBorder="1" applyAlignment="1">
      <alignment horizontal="center"/>
    </xf>
    <xf numFmtId="14" fontId="2" fillId="0" borderId="18" xfId="0" applyNumberFormat="1" applyFont="1" applyBorder="1"/>
    <xf numFmtId="44" fontId="2" fillId="0" borderId="19" xfId="1" applyFont="1" applyFill="1" applyBorder="1"/>
    <xf numFmtId="44" fontId="2" fillId="0" borderId="18" xfId="1" applyFont="1" applyFill="1" applyBorder="1"/>
    <xf numFmtId="44" fontId="2" fillId="0" borderId="20" xfId="1" applyFont="1" applyFill="1" applyBorder="1"/>
    <xf numFmtId="44" fontId="2" fillId="8" borderId="0" xfId="1" applyFont="1" applyFill="1" applyBorder="1"/>
    <xf numFmtId="44" fontId="2" fillId="8" borderId="19" xfId="1" applyFont="1" applyFill="1" applyBorder="1"/>
    <xf numFmtId="49" fontId="8" fillId="0" borderId="0" xfId="0" applyNumberFormat="1" applyFont="1" applyAlignment="1">
      <alignment horizontal="left" vertical="top" wrapText="1"/>
    </xf>
    <xf numFmtId="0" fontId="9" fillId="5" borderId="0" xfId="0" applyFont="1" applyFill="1" applyAlignment="1">
      <alignment horizontal="left" wrapText="1"/>
    </xf>
  </cellXfs>
  <cellStyles count="3">
    <cellStyle name="Comma" xfId="2" builtinId="3"/>
    <cellStyle name="Currency" xfId="1" builtinId="4"/>
    <cellStyle name="Normal" xfId="0" builtinId="0"/>
  </cellStyles>
  <dxfs count="1">
    <dxf>
      <font>
        <color auto="1"/>
      </font>
      <fill>
        <patternFill>
          <bgColor theme="7" tint="0.79998168889431442"/>
        </patternFill>
      </fill>
    </dxf>
  </dxfs>
  <tableStyles count="0" defaultTableStyle="TableStyleMedium2" defaultPivotStyle="PivotStyleLight16"/>
  <colors>
    <mruColors>
      <color rgb="FFCDAAFC"/>
      <color rgb="FFCC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2" Type="http://schemas.openxmlformats.org/officeDocument/2006/relationships/image" Target="../media/image4.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xdr:from>
      <xdr:col>10</xdr:col>
      <xdr:colOff>47625</xdr:colOff>
      <xdr:row>1</xdr:row>
      <xdr:rowOff>123825</xdr:rowOff>
    </xdr:from>
    <xdr:to>
      <xdr:col>21</xdr:col>
      <xdr:colOff>86328</xdr:colOff>
      <xdr:row>31</xdr:row>
      <xdr:rowOff>88117</xdr:rowOff>
    </xdr:to>
    <xdr:grpSp>
      <xdr:nvGrpSpPr>
        <xdr:cNvPr id="7" name="Group 6">
          <a:extLst>
            <a:ext uri="{FF2B5EF4-FFF2-40B4-BE49-F238E27FC236}">
              <a16:creationId xmlns:a16="http://schemas.microsoft.com/office/drawing/2014/main" id="{5E281AE6-A25E-49E1-9A08-8B6CC824E7C3}"/>
            </a:ext>
          </a:extLst>
        </xdr:cNvPr>
        <xdr:cNvGrpSpPr/>
      </xdr:nvGrpSpPr>
      <xdr:grpSpPr>
        <a:xfrm>
          <a:off x="9788525" y="454025"/>
          <a:ext cx="7058628" cy="5822167"/>
          <a:chOff x="10321290" y="369570"/>
          <a:chExt cx="6953853" cy="5622142"/>
        </a:xfrm>
      </xdr:grpSpPr>
      <xdr:pic>
        <xdr:nvPicPr>
          <xdr:cNvPr id="6" name="Picture 5">
            <a:extLst>
              <a:ext uri="{FF2B5EF4-FFF2-40B4-BE49-F238E27FC236}">
                <a16:creationId xmlns:a16="http://schemas.microsoft.com/office/drawing/2014/main" id="{7E163075-9826-41B5-86B2-575CC95262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21290" y="369570"/>
            <a:ext cx="6953853" cy="562214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4" name="Rectangle 3">
            <a:extLst>
              <a:ext uri="{FF2B5EF4-FFF2-40B4-BE49-F238E27FC236}">
                <a16:creationId xmlns:a16="http://schemas.microsoft.com/office/drawing/2014/main" id="{4B807F39-427C-4DDD-BC06-9CBB5B156225}"/>
              </a:ext>
            </a:extLst>
          </xdr:cNvPr>
          <xdr:cNvSpPr/>
        </xdr:nvSpPr>
        <xdr:spPr>
          <a:xfrm>
            <a:off x="11584305" y="2893695"/>
            <a:ext cx="1358265" cy="24574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620F92D7-EA90-4C5A-9459-8B2A35310109}"/>
              </a:ext>
            </a:extLst>
          </xdr:cNvPr>
          <xdr:cNvSpPr/>
        </xdr:nvSpPr>
        <xdr:spPr>
          <a:xfrm>
            <a:off x="11479530" y="2026920"/>
            <a:ext cx="880110" cy="15430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428625</xdr:colOff>
      <xdr:row>19</xdr:row>
      <xdr:rowOff>152400</xdr:rowOff>
    </xdr:from>
    <xdr:to>
      <xdr:col>18</xdr:col>
      <xdr:colOff>66675</xdr:colOff>
      <xdr:row>21</xdr:row>
      <xdr:rowOff>95250</xdr:rowOff>
    </xdr:to>
    <xdr:sp macro="" textlink="">
      <xdr:nvSpPr>
        <xdr:cNvPr id="4" name="Rectangle 3">
          <a:extLst>
            <a:ext uri="{FF2B5EF4-FFF2-40B4-BE49-F238E27FC236}">
              <a16:creationId xmlns:a16="http://schemas.microsoft.com/office/drawing/2014/main" id="{2567DAF8-5908-475E-8255-91A6198B80F1}"/>
            </a:ext>
          </a:extLst>
        </xdr:cNvPr>
        <xdr:cNvSpPr/>
      </xdr:nvSpPr>
      <xdr:spPr>
        <a:xfrm>
          <a:off x="13154025" y="4133850"/>
          <a:ext cx="2076450" cy="3238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55245</xdr:colOff>
      <xdr:row>2</xdr:row>
      <xdr:rowOff>0</xdr:rowOff>
    </xdr:from>
    <xdr:to>
      <xdr:col>19</xdr:col>
      <xdr:colOff>227090</xdr:colOff>
      <xdr:row>29</xdr:row>
      <xdr:rowOff>440</xdr:rowOff>
    </xdr:to>
    <xdr:grpSp>
      <xdr:nvGrpSpPr>
        <xdr:cNvPr id="5" name="Group 4">
          <a:extLst>
            <a:ext uri="{FF2B5EF4-FFF2-40B4-BE49-F238E27FC236}">
              <a16:creationId xmlns:a16="http://schemas.microsoft.com/office/drawing/2014/main" id="{06612776-CAD4-4C3A-87AB-5152D3ADC669}"/>
            </a:ext>
          </a:extLst>
        </xdr:cNvPr>
        <xdr:cNvGrpSpPr/>
      </xdr:nvGrpSpPr>
      <xdr:grpSpPr>
        <a:xfrm>
          <a:off x="12037695" y="533400"/>
          <a:ext cx="4639070" cy="5277290"/>
          <a:chOff x="11820525" y="323850"/>
          <a:chExt cx="4559060" cy="5084885"/>
        </a:xfrm>
      </xdr:grpSpPr>
      <xdr:pic>
        <xdr:nvPicPr>
          <xdr:cNvPr id="7" name="Picture 6">
            <a:extLst>
              <a:ext uri="{FF2B5EF4-FFF2-40B4-BE49-F238E27FC236}">
                <a16:creationId xmlns:a16="http://schemas.microsoft.com/office/drawing/2014/main" id="{524E8E4B-3D4A-4079-8523-817DFDC58B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20525" y="323850"/>
            <a:ext cx="4559060" cy="508488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8" name="Rectangle 7">
            <a:extLst>
              <a:ext uri="{FF2B5EF4-FFF2-40B4-BE49-F238E27FC236}">
                <a16:creationId xmlns:a16="http://schemas.microsoft.com/office/drawing/2014/main" id="{522533FA-0805-45EA-804F-7E7C579C1FEA}"/>
              </a:ext>
            </a:extLst>
          </xdr:cNvPr>
          <xdr:cNvSpPr/>
        </xdr:nvSpPr>
        <xdr:spPr>
          <a:xfrm>
            <a:off x="13133070" y="2817495"/>
            <a:ext cx="2156460"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12</xdr:col>
      <xdr:colOff>59055</xdr:colOff>
      <xdr:row>2</xdr:row>
      <xdr:rowOff>0</xdr:rowOff>
    </xdr:from>
    <xdr:to>
      <xdr:col>19</xdr:col>
      <xdr:colOff>227090</xdr:colOff>
      <xdr:row>29</xdr:row>
      <xdr:rowOff>440</xdr:rowOff>
    </xdr:to>
    <xdr:grpSp>
      <xdr:nvGrpSpPr>
        <xdr:cNvPr id="2" name="Group 1">
          <a:extLst>
            <a:ext uri="{FF2B5EF4-FFF2-40B4-BE49-F238E27FC236}">
              <a16:creationId xmlns:a16="http://schemas.microsoft.com/office/drawing/2014/main" id="{709D1A6A-B4B7-480B-A42D-4ED463772D51}"/>
            </a:ext>
          </a:extLst>
        </xdr:cNvPr>
        <xdr:cNvGrpSpPr/>
      </xdr:nvGrpSpPr>
      <xdr:grpSpPr>
        <a:xfrm>
          <a:off x="12041505" y="533400"/>
          <a:ext cx="4635260" cy="5277290"/>
          <a:chOff x="11879580" y="523875"/>
          <a:chExt cx="4568585" cy="5277290"/>
        </a:xfrm>
      </xdr:grpSpPr>
      <xdr:pic>
        <xdr:nvPicPr>
          <xdr:cNvPr id="9" name="Picture 8">
            <a:extLst>
              <a:ext uri="{FF2B5EF4-FFF2-40B4-BE49-F238E27FC236}">
                <a16:creationId xmlns:a16="http://schemas.microsoft.com/office/drawing/2014/main" id="{E0FB279D-E415-4E76-8FD4-9490A29D27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79580" y="523875"/>
            <a:ext cx="4568585" cy="527729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10" name="Rectangle 9">
            <a:extLst>
              <a:ext uri="{FF2B5EF4-FFF2-40B4-BE49-F238E27FC236}">
                <a16:creationId xmlns:a16="http://schemas.microsoft.com/office/drawing/2014/main" id="{EDA3E733-6A66-465B-ADB2-DD26611D3C65}"/>
              </a:ext>
            </a:extLst>
          </xdr:cNvPr>
          <xdr:cNvSpPr/>
        </xdr:nvSpPr>
        <xdr:spPr>
          <a:xfrm>
            <a:off x="13219964" y="4723429"/>
            <a:ext cx="2292451" cy="30681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13</xdr:col>
      <xdr:colOff>28575</xdr:colOff>
      <xdr:row>31</xdr:row>
      <xdr:rowOff>0</xdr:rowOff>
    </xdr:from>
    <xdr:to>
      <xdr:col>18</xdr:col>
      <xdr:colOff>274614</xdr:colOff>
      <xdr:row>39</xdr:row>
      <xdr:rowOff>91573</xdr:rowOff>
    </xdr:to>
    <xdr:pic>
      <xdr:nvPicPr>
        <xdr:cNvPr id="12" name="Picture 11">
          <a:extLst>
            <a:ext uri="{FF2B5EF4-FFF2-40B4-BE49-F238E27FC236}">
              <a16:creationId xmlns:a16="http://schemas.microsoft.com/office/drawing/2014/main" id="{FF810BE0-A857-49F3-87CE-15DC85246B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77750" y="6162675"/>
          <a:ext cx="3387384" cy="1543183"/>
        </a:xfrm>
        <a:prstGeom prst="rect">
          <a:avLst/>
        </a:prstGeom>
        <a:ln w="28575">
          <a:solidFill>
            <a:srgbClr val="FF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59055</xdr:colOff>
      <xdr:row>2</xdr:row>
      <xdr:rowOff>0</xdr:rowOff>
    </xdr:from>
    <xdr:to>
      <xdr:col>20</xdr:col>
      <xdr:colOff>227090</xdr:colOff>
      <xdr:row>29</xdr:row>
      <xdr:rowOff>440</xdr:rowOff>
    </xdr:to>
    <xdr:grpSp>
      <xdr:nvGrpSpPr>
        <xdr:cNvPr id="2" name="Group 1">
          <a:extLst>
            <a:ext uri="{FF2B5EF4-FFF2-40B4-BE49-F238E27FC236}">
              <a16:creationId xmlns:a16="http://schemas.microsoft.com/office/drawing/2014/main" id="{86927753-1E40-412B-A641-56D3CEE8A148}"/>
            </a:ext>
          </a:extLst>
        </xdr:cNvPr>
        <xdr:cNvGrpSpPr/>
      </xdr:nvGrpSpPr>
      <xdr:grpSpPr>
        <a:xfrm>
          <a:off x="11622405" y="533400"/>
          <a:ext cx="4635260" cy="5277290"/>
          <a:chOff x="11820525" y="323850"/>
          <a:chExt cx="4559060" cy="5084885"/>
        </a:xfrm>
      </xdr:grpSpPr>
      <xdr:pic>
        <xdr:nvPicPr>
          <xdr:cNvPr id="3" name="Picture 2">
            <a:extLst>
              <a:ext uri="{FF2B5EF4-FFF2-40B4-BE49-F238E27FC236}">
                <a16:creationId xmlns:a16="http://schemas.microsoft.com/office/drawing/2014/main" id="{FE4E216B-E4E0-4B83-A7ED-B2816E832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20525" y="323850"/>
            <a:ext cx="4559060" cy="508488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4" name="Rectangle 3">
            <a:extLst>
              <a:ext uri="{FF2B5EF4-FFF2-40B4-BE49-F238E27FC236}">
                <a16:creationId xmlns:a16="http://schemas.microsoft.com/office/drawing/2014/main" id="{30949958-BAD3-4E37-8067-89E709042739}"/>
              </a:ext>
            </a:extLst>
          </xdr:cNvPr>
          <xdr:cNvSpPr/>
        </xdr:nvSpPr>
        <xdr:spPr>
          <a:xfrm>
            <a:off x="13133070" y="2817495"/>
            <a:ext cx="2156460" cy="304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13</xdr:col>
      <xdr:colOff>59055</xdr:colOff>
      <xdr:row>2</xdr:row>
      <xdr:rowOff>0</xdr:rowOff>
    </xdr:from>
    <xdr:to>
      <xdr:col>20</xdr:col>
      <xdr:colOff>227090</xdr:colOff>
      <xdr:row>29</xdr:row>
      <xdr:rowOff>440</xdr:rowOff>
    </xdr:to>
    <xdr:grpSp>
      <xdr:nvGrpSpPr>
        <xdr:cNvPr id="10" name="Group 9">
          <a:extLst>
            <a:ext uri="{FF2B5EF4-FFF2-40B4-BE49-F238E27FC236}">
              <a16:creationId xmlns:a16="http://schemas.microsoft.com/office/drawing/2014/main" id="{BCF64FEF-C9F4-4509-AB44-10F191167621}"/>
            </a:ext>
          </a:extLst>
        </xdr:cNvPr>
        <xdr:cNvGrpSpPr/>
      </xdr:nvGrpSpPr>
      <xdr:grpSpPr>
        <a:xfrm>
          <a:off x="11622405" y="533400"/>
          <a:ext cx="4635260" cy="5277290"/>
          <a:chOff x="11412855" y="523875"/>
          <a:chExt cx="4568585" cy="5277290"/>
        </a:xfrm>
      </xdr:grpSpPr>
      <xdr:pic>
        <xdr:nvPicPr>
          <xdr:cNvPr id="5" name="Picture 4">
            <a:extLst>
              <a:ext uri="{FF2B5EF4-FFF2-40B4-BE49-F238E27FC236}">
                <a16:creationId xmlns:a16="http://schemas.microsoft.com/office/drawing/2014/main" id="{7811256B-BB90-4DDB-A531-278A418836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12855" y="523875"/>
            <a:ext cx="4568585" cy="527729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sp macro="" textlink="">
        <xdr:nvSpPr>
          <xdr:cNvPr id="6" name="Rectangle 5">
            <a:extLst>
              <a:ext uri="{FF2B5EF4-FFF2-40B4-BE49-F238E27FC236}">
                <a16:creationId xmlns:a16="http://schemas.microsoft.com/office/drawing/2014/main" id="{A74D9ED8-044F-4F21-B39C-F95B373FF91B}"/>
              </a:ext>
            </a:extLst>
          </xdr:cNvPr>
          <xdr:cNvSpPr/>
        </xdr:nvSpPr>
        <xdr:spPr>
          <a:xfrm>
            <a:off x="12774194" y="5426374"/>
            <a:ext cx="2294356" cy="30491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13</xdr:col>
      <xdr:colOff>329564</xdr:colOff>
      <xdr:row>30</xdr:row>
      <xdr:rowOff>91440</xdr:rowOff>
    </xdr:from>
    <xdr:ext cx="3957875" cy="2295048"/>
    <xdr:pic>
      <xdr:nvPicPr>
        <xdr:cNvPr id="7" name="Picture 6">
          <a:extLst>
            <a:ext uri="{FF2B5EF4-FFF2-40B4-BE49-F238E27FC236}">
              <a16:creationId xmlns:a16="http://schemas.microsoft.com/office/drawing/2014/main" id="{AD474FB7-80E6-45CE-A6B1-06D35F79CA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98204" y="5524500"/>
          <a:ext cx="3957875" cy="2295048"/>
        </a:xfrm>
        <a:prstGeom prst="rect">
          <a:avLst/>
        </a:prstGeom>
        <a:ln w="28575">
          <a:solidFill>
            <a:srgbClr val="FF0000"/>
          </a:solid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a:ln>
        <a:ln w="12700" cap="flat" cmpd="sng" algn="ctr">
          <a:solidFill>
            <a:schemeClr val="phClr"/>
          </a:solidFill>
          <a:prstDash val="solid"/>
          <a:miter/>
        </a:ln>
        <a:ln w="19050" cap="flat" cmpd="sng" algn="ctr">
          <a:solidFill>
            <a:schemeClr val="phClr"/>
          </a:solidFill>
          <a:prstDash val="solid"/>
          <a:miter/>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0202-9810-49D3-9E4C-18F2059C2FA6}">
  <sheetPr>
    <tabColor theme="4" tint="0.59999389629810485"/>
  </sheetPr>
  <dimension ref="A1:L75"/>
  <sheetViews>
    <sheetView tabSelected="1" topLeftCell="B1" zoomScale="80" zoomScaleNormal="80" workbookViewId="0">
      <selection activeCell="H10" sqref="H10"/>
    </sheetView>
  </sheetViews>
  <sheetFormatPr defaultRowHeight="15.5" x14ac:dyDescent="0.35"/>
  <cols>
    <col min="1" max="1" width="5.08984375" style="43" customWidth="1"/>
    <col min="2" max="2" width="5.36328125" customWidth="1"/>
    <col min="4" max="4" width="91.6328125" customWidth="1"/>
    <col min="5" max="6" width="13.36328125" bestFit="1" customWidth="1"/>
    <col min="7" max="7" width="2.453125" customWidth="1"/>
    <col min="8" max="8" width="14.81640625" style="4" customWidth="1"/>
    <col min="9" max="10" width="12.54296875" style="23" hidden="1" customWidth="1"/>
    <col min="11" max="11" width="1.54296875" customWidth="1"/>
    <col min="12" max="12" width="15.453125" customWidth="1"/>
  </cols>
  <sheetData>
    <row r="1" spans="1:12" ht="23.5" x14ac:dyDescent="0.35">
      <c r="A1" s="57" t="s">
        <v>38</v>
      </c>
      <c r="B1" s="58"/>
      <c r="C1" s="58"/>
      <c r="D1" s="58"/>
      <c r="E1" s="58"/>
      <c r="F1" s="58"/>
      <c r="G1" s="58"/>
      <c r="H1" s="58"/>
      <c r="I1" s="59"/>
      <c r="J1" s="59"/>
    </row>
    <row r="2" spans="1:12" ht="33.75" customHeight="1" x14ac:dyDescent="0.35">
      <c r="A2" s="96" t="s">
        <v>33</v>
      </c>
      <c r="B2" s="96"/>
      <c r="C2" s="96"/>
      <c r="D2" s="96"/>
      <c r="E2" s="96"/>
      <c r="F2" s="96"/>
      <c r="G2" s="96"/>
      <c r="H2" s="96"/>
      <c r="I2" s="96"/>
      <c r="J2" s="96"/>
    </row>
    <row r="3" spans="1:12" s="4" customFormat="1" ht="13.25" customHeight="1" x14ac:dyDescent="0.35">
      <c r="A3" s="49"/>
      <c r="B3" s="49"/>
      <c r="C3" s="49"/>
      <c r="D3" s="49"/>
      <c r="E3" s="49"/>
      <c r="F3" s="49"/>
      <c r="G3" s="49"/>
      <c r="H3" s="80"/>
      <c r="I3" s="49"/>
      <c r="J3" s="49"/>
    </row>
    <row r="4" spans="1:12" s="4" customFormat="1" x14ac:dyDescent="0.35">
      <c r="A4" s="60" t="s">
        <v>39</v>
      </c>
      <c r="B4" s="35"/>
      <c r="C4" s="35"/>
      <c r="D4" s="35"/>
      <c r="E4" s="35"/>
      <c r="F4" s="35"/>
      <c r="G4" s="35"/>
      <c r="H4" s="35"/>
      <c r="I4" s="36"/>
      <c r="J4" s="36"/>
    </row>
    <row r="5" spans="1:12" x14ac:dyDescent="0.35">
      <c r="B5" s="4"/>
      <c r="C5" s="4"/>
      <c r="D5" s="4"/>
      <c r="E5" s="4"/>
      <c r="F5" s="4"/>
      <c r="G5" s="4"/>
    </row>
    <row r="6" spans="1:12" s="4" customFormat="1" x14ac:dyDescent="0.35">
      <c r="A6" s="66" t="s">
        <v>32</v>
      </c>
      <c r="B6" s="67"/>
      <c r="C6" s="67"/>
      <c r="D6" s="67"/>
      <c r="E6" s="67"/>
      <c r="F6" s="67"/>
      <c r="G6" s="67"/>
      <c r="H6" s="67"/>
      <c r="I6" s="68"/>
      <c r="J6" s="68"/>
    </row>
    <row r="7" spans="1:12" s="4" customFormat="1" x14ac:dyDescent="0.35">
      <c r="A7" s="43"/>
      <c r="I7" s="23"/>
      <c r="J7" s="23"/>
    </row>
    <row r="8" spans="1:12" s="27" customFormat="1" ht="30" customHeight="1" x14ac:dyDescent="0.35">
      <c r="A8" s="55" t="s">
        <v>18</v>
      </c>
      <c r="B8" s="97" t="s">
        <v>46</v>
      </c>
      <c r="C8" s="97"/>
      <c r="D8" s="97"/>
      <c r="E8" s="97"/>
      <c r="F8" s="97"/>
      <c r="G8" s="97"/>
      <c r="H8" s="97"/>
      <c r="I8" s="97"/>
      <c r="J8" s="97"/>
    </row>
    <row r="9" spans="1:12" x14ac:dyDescent="0.35">
      <c r="B9" s="26" t="s">
        <v>20</v>
      </c>
      <c r="C9" s="4"/>
      <c r="D9" s="4"/>
      <c r="E9" s="4"/>
      <c r="F9" s="4"/>
      <c r="G9" s="4"/>
    </row>
    <row r="10" spans="1:12" ht="29" x14ac:dyDescent="0.35">
      <c r="A10" s="45"/>
      <c r="B10" s="18"/>
      <c r="C10" s="4"/>
      <c r="D10" s="4"/>
      <c r="E10" s="37" t="s">
        <v>13</v>
      </c>
      <c r="F10" s="37" t="s">
        <v>14</v>
      </c>
      <c r="G10" s="4"/>
      <c r="H10" s="81" t="s">
        <v>105</v>
      </c>
      <c r="I10" s="24" t="s">
        <v>16</v>
      </c>
      <c r="J10" s="24" t="s">
        <v>29</v>
      </c>
    </row>
    <row r="11" spans="1:12" x14ac:dyDescent="0.35">
      <c r="A11" s="45"/>
      <c r="B11" s="4" t="s">
        <v>40</v>
      </c>
      <c r="C11" s="4"/>
      <c r="E11" s="61">
        <f>SUM('Amortization Schedule'!D9:D19)</f>
        <v>253246.22554691424</v>
      </c>
      <c r="F11" s="61"/>
      <c r="G11" s="4"/>
      <c r="H11" s="83" t="s">
        <v>108</v>
      </c>
      <c r="I11" s="23">
        <v>523</v>
      </c>
      <c r="J11" s="23" t="s">
        <v>42</v>
      </c>
      <c r="L11" t="s">
        <v>116</v>
      </c>
    </row>
    <row r="12" spans="1:12" s="4" customFormat="1" x14ac:dyDescent="0.35">
      <c r="A12" s="45"/>
      <c r="B12" s="4" t="s">
        <v>41</v>
      </c>
      <c r="E12" s="61">
        <f>'Amortization Schedule'!G8-E11</f>
        <v>581873.13577407738</v>
      </c>
      <c r="F12" s="61"/>
      <c r="H12" s="83" t="s">
        <v>109</v>
      </c>
      <c r="I12" s="23">
        <v>523</v>
      </c>
      <c r="J12" s="23" t="s">
        <v>43</v>
      </c>
      <c r="L12" s="4" t="s">
        <v>116</v>
      </c>
    </row>
    <row r="13" spans="1:12" x14ac:dyDescent="0.35">
      <c r="A13" s="45"/>
      <c r="B13" s="4"/>
      <c r="C13" s="4" t="s">
        <v>44</v>
      </c>
      <c r="E13" s="61"/>
      <c r="F13" s="61">
        <f>'Amortization Schedule'!I8</f>
        <v>835119.36132099165</v>
      </c>
      <c r="G13" s="4"/>
      <c r="H13" s="83" t="s">
        <v>106</v>
      </c>
      <c r="L13" t="s">
        <v>116</v>
      </c>
    </row>
    <row r="14" spans="1:12" s="4" customFormat="1" x14ac:dyDescent="0.35">
      <c r="A14" s="45"/>
      <c r="E14" s="61"/>
      <c r="F14" s="61"/>
      <c r="I14" s="23"/>
      <c r="J14" s="23"/>
    </row>
    <row r="15" spans="1:12" s="4" customFormat="1" x14ac:dyDescent="0.35">
      <c r="A15" s="45"/>
      <c r="B15" s="26" t="s">
        <v>45</v>
      </c>
      <c r="E15" s="42"/>
      <c r="F15" s="61"/>
      <c r="I15" s="23"/>
      <c r="J15" s="23"/>
    </row>
    <row r="16" spans="1:12" x14ac:dyDescent="0.35">
      <c r="A16" s="45"/>
      <c r="B16" s="4"/>
      <c r="C16" s="4"/>
      <c r="D16" s="4"/>
      <c r="E16" s="42"/>
      <c r="F16" s="42"/>
      <c r="G16" s="4"/>
    </row>
    <row r="17" spans="1:12" s="4" customFormat="1" x14ac:dyDescent="0.35">
      <c r="A17" s="66" t="s">
        <v>34</v>
      </c>
      <c r="B17" s="67"/>
      <c r="C17" s="67"/>
      <c r="D17" s="67"/>
      <c r="E17" s="67"/>
      <c r="F17" s="67"/>
      <c r="G17" s="67"/>
      <c r="H17" s="67"/>
      <c r="I17" s="68"/>
      <c r="J17" s="68"/>
    </row>
    <row r="18" spans="1:12" s="4" customFormat="1" x14ac:dyDescent="0.35">
      <c r="A18" s="43"/>
      <c r="F18" s="22"/>
      <c r="I18" s="23"/>
      <c r="J18" s="23"/>
    </row>
    <row r="19" spans="1:12" s="27" customFormat="1" ht="31.5" customHeight="1" x14ac:dyDescent="0.35">
      <c r="A19" s="54" t="s">
        <v>17</v>
      </c>
      <c r="B19" s="97" t="s">
        <v>60</v>
      </c>
      <c r="C19" s="97"/>
      <c r="D19" s="97"/>
      <c r="E19" s="97"/>
      <c r="F19" s="97"/>
      <c r="G19" s="97"/>
      <c r="H19" s="97"/>
      <c r="I19" s="97"/>
      <c r="J19" s="97"/>
    </row>
    <row r="20" spans="1:12" s="27" customFormat="1" x14ac:dyDescent="0.35">
      <c r="A20" s="44"/>
      <c r="B20" s="26" t="s">
        <v>104</v>
      </c>
      <c r="I20" s="28"/>
      <c r="J20" s="28"/>
    </row>
    <row r="21" spans="1:12" ht="29" x14ac:dyDescent="0.35">
      <c r="A21" s="45"/>
      <c r="B21" s="18"/>
      <c r="C21" s="4"/>
      <c r="D21" s="4"/>
      <c r="E21" s="37" t="s">
        <v>13</v>
      </c>
      <c r="F21" s="37" t="s">
        <v>14</v>
      </c>
      <c r="G21" s="4"/>
      <c r="H21" s="81" t="s">
        <v>105</v>
      </c>
      <c r="I21" s="24" t="s">
        <v>16</v>
      </c>
      <c r="J21" s="24" t="s">
        <v>29</v>
      </c>
    </row>
    <row r="22" spans="1:12" x14ac:dyDescent="0.35">
      <c r="A22" s="45"/>
      <c r="B22" s="4"/>
      <c r="C22" s="4" t="s">
        <v>55</v>
      </c>
      <c r="D22" s="4"/>
      <c r="E22" s="61">
        <f>SUM(F23:F24)</f>
        <v>258500.00000000003</v>
      </c>
      <c r="F22" s="61"/>
      <c r="G22" s="4"/>
      <c r="H22" s="82" t="s">
        <v>107</v>
      </c>
      <c r="I22" s="23">
        <v>344</v>
      </c>
      <c r="J22" s="23" t="s">
        <v>48</v>
      </c>
      <c r="L22" s="26"/>
    </row>
    <row r="23" spans="1:12" x14ac:dyDescent="0.35">
      <c r="A23" s="45"/>
      <c r="B23" s="4"/>
      <c r="C23" s="4"/>
      <c r="D23" s="4" t="s">
        <v>40</v>
      </c>
      <c r="E23" s="61"/>
      <c r="F23" s="61">
        <f>'Receivable Lease Acctg Activity'!G5</f>
        <v>253246.2255469143</v>
      </c>
      <c r="G23" s="4"/>
      <c r="H23" s="82" t="s">
        <v>108</v>
      </c>
      <c r="I23" s="23">
        <v>347</v>
      </c>
      <c r="J23" s="23" t="s">
        <v>49</v>
      </c>
      <c r="L23" s="26"/>
    </row>
    <row r="24" spans="1:12" x14ac:dyDescent="0.35">
      <c r="A24" s="45"/>
      <c r="B24" s="4"/>
      <c r="C24" s="4"/>
      <c r="D24" s="4" t="s">
        <v>47</v>
      </c>
      <c r="E24" s="61"/>
      <c r="F24" s="61">
        <f>'Receivable Lease Acctg Activity'!H5</f>
        <v>5253.7744530857253</v>
      </c>
      <c r="G24" s="4"/>
      <c r="H24" s="83" t="s">
        <v>113</v>
      </c>
      <c r="I24" s="23">
        <v>343</v>
      </c>
      <c r="J24" s="23" t="s">
        <v>50</v>
      </c>
    </row>
    <row r="25" spans="1:12" s="4" customFormat="1" x14ac:dyDescent="0.35">
      <c r="A25" s="43"/>
      <c r="F25" s="22"/>
      <c r="I25" s="23"/>
      <c r="J25" s="23"/>
    </row>
    <row r="26" spans="1:12" ht="29.4" customHeight="1" x14ac:dyDescent="0.35">
      <c r="A26" s="50" t="s">
        <v>19</v>
      </c>
      <c r="B26" s="97" t="s">
        <v>59</v>
      </c>
      <c r="C26" s="97"/>
      <c r="D26" s="97"/>
      <c r="E26" s="97"/>
      <c r="F26" s="97"/>
      <c r="G26" s="97"/>
      <c r="H26" s="97"/>
      <c r="I26" s="97"/>
      <c r="J26" s="97"/>
    </row>
    <row r="27" spans="1:12" x14ac:dyDescent="0.35">
      <c r="B27" s="26" t="s">
        <v>104</v>
      </c>
      <c r="C27" s="4"/>
      <c r="D27" s="4"/>
    </row>
    <row r="28" spans="1:12" ht="29" x14ac:dyDescent="0.35">
      <c r="A28" s="45"/>
      <c r="B28" s="18"/>
      <c r="C28" s="4"/>
      <c r="D28" s="4"/>
      <c r="E28" s="37" t="s">
        <v>13</v>
      </c>
      <c r="F28" s="37" t="s">
        <v>14</v>
      </c>
      <c r="G28" s="4"/>
      <c r="H28" s="81" t="s">
        <v>105</v>
      </c>
      <c r="I28" s="24" t="s">
        <v>16</v>
      </c>
      <c r="J28" s="24" t="s">
        <v>29</v>
      </c>
    </row>
    <row r="29" spans="1:12" x14ac:dyDescent="0.35">
      <c r="B29" s="4"/>
      <c r="C29" s="4" t="s">
        <v>44</v>
      </c>
      <c r="D29" s="4"/>
      <c r="E29" s="78">
        <f>'Receivable Lease Acctg Activity'!K5</f>
        <v>255175.36040363635</v>
      </c>
      <c r="F29" s="5"/>
      <c r="G29" s="4"/>
      <c r="H29" s="82" t="s">
        <v>106</v>
      </c>
      <c r="I29" s="63" t="s">
        <v>57</v>
      </c>
      <c r="J29" s="23" t="s">
        <v>58</v>
      </c>
    </row>
    <row r="30" spans="1:12" x14ac:dyDescent="0.35">
      <c r="B30" s="4"/>
      <c r="C30" s="4"/>
      <c r="D30" s="4" t="s">
        <v>56</v>
      </c>
      <c r="E30" s="5"/>
      <c r="F30" s="78">
        <f>'Receivable Lease Acctg Activity'!K5</f>
        <v>255175.36040363635</v>
      </c>
      <c r="G30" s="4"/>
      <c r="H30" s="83" t="s">
        <v>114</v>
      </c>
      <c r="L30" s="26"/>
    </row>
    <row r="31" spans="1:12" s="4" customFormat="1" x14ac:dyDescent="0.35">
      <c r="A31" s="43"/>
      <c r="F31" s="22"/>
      <c r="I31" s="23"/>
      <c r="J31" s="23"/>
    </row>
    <row r="32" spans="1:12" ht="33" customHeight="1" x14ac:dyDescent="0.35">
      <c r="A32" s="50" t="s">
        <v>30</v>
      </c>
      <c r="B32" s="97" t="s">
        <v>51</v>
      </c>
      <c r="C32" s="97"/>
      <c r="D32" s="97"/>
      <c r="E32" s="97"/>
      <c r="F32" s="97"/>
      <c r="G32" s="97"/>
      <c r="H32" s="97"/>
      <c r="I32" s="97"/>
      <c r="J32" s="97"/>
    </row>
    <row r="33" spans="1:12" x14ac:dyDescent="0.35">
      <c r="B33" s="26" t="s">
        <v>20</v>
      </c>
      <c r="C33" s="4"/>
      <c r="D33" s="4"/>
      <c r="E33" s="4"/>
      <c r="F33" s="4"/>
      <c r="G33" s="4"/>
    </row>
    <row r="34" spans="1:12" ht="29" x14ac:dyDescent="0.35">
      <c r="A34" s="45"/>
      <c r="B34" s="18"/>
      <c r="C34" s="4"/>
      <c r="D34" s="4"/>
      <c r="E34" s="18" t="s">
        <v>13</v>
      </c>
      <c r="F34" s="18" t="s">
        <v>14</v>
      </c>
      <c r="G34" s="4"/>
      <c r="H34" s="81" t="s">
        <v>105</v>
      </c>
      <c r="I34" s="24" t="s">
        <v>16</v>
      </c>
      <c r="J34" s="24" t="s">
        <v>29</v>
      </c>
    </row>
    <row r="35" spans="1:12" x14ac:dyDescent="0.35">
      <c r="B35" s="4" t="s">
        <v>40</v>
      </c>
      <c r="C35" s="4"/>
      <c r="E35" s="78">
        <f>SUM('Amortization Schedule'!D20:D31)</f>
        <v>277953.32572810556</v>
      </c>
      <c r="F35" s="5"/>
      <c r="G35" s="4"/>
      <c r="H35" s="82" t="s">
        <v>108</v>
      </c>
      <c r="I35" s="23">
        <v>491</v>
      </c>
      <c r="J35" s="23" t="s">
        <v>61</v>
      </c>
    </row>
    <row r="36" spans="1:12" x14ac:dyDescent="0.35">
      <c r="B36" s="4"/>
      <c r="C36" s="4" t="s">
        <v>41</v>
      </c>
      <c r="E36" s="5"/>
      <c r="F36" s="78">
        <f>SUM('Amortization Schedule'!D20:D31)</f>
        <v>277953.32572810556</v>
      </c>
      <c r="G36" s="4"/>
      <c r="H36" s="83" t="s">
        <v>109</v>
      </c>
    </row>
    <row r="37" spans="1:12" s="4" customFormat="1" x14ac:dyDescent="0.35">
      <c r="A37" s="43"/>
      <c r="E37" s="5"/>
      <c r="F37" s="79"/>
      <c r="I37" s="23"/>
      <c r="J37" s="23"/>
    </row>
    <row r="38" spans="1:12" s="4" customFormat="1" x14ac:dyDescent="0.35">
      <c r="A38" s="50" t="s">
        <v>31</v>
      </c>
      <c r="B38" s="51" t="s">
        <v>97</v>
      </c>
      <c r="C38" s="52"/>
      <c r="D38" s="52"/>
      <c r="E38" s="52"/>
      <c r="F38" s="56"/>
      <c r="G38" s="52"/>
      <c r="H38" s="52"/>
      <c r="I38" s="53"/>
      <c r="J38" s="53"/>
    </row>
    <row r="39" spans="1:12" s="4" customFormat="1" x14ac:dyDescent="0.35">
      <c r="A39" s="43"/>
      <c r="B39" s="26" t="s">
        <v>104</v>
      </c>
      <c r="F39" s="22"/>
      <c r="I39" s="23"/>
      <c r="J39" s="23"/>
    </row>
    <row r="40" spans="1:12" s="4" customFormat="1" x14ac:dyDescent="0.35">
      <c r="A40" s="43"/>
      <c r="F40" s="22"/>
      <c r="I40" s="23"/>
      <c r="J40" s="23"/>
    </row>
    <row r="41" spans="1:12" s="4" customFormat="1" ht="29" x14ac:dyDescent="0.35">
      <c r="A41" s="45" t="s">
        <v>28</v>
      </c>
      <c r="B41" s="18" t="s">
        <v>95</v>
      </c>
      <c r="E41" s="18" t="s">
        <v>13</v>
      </c>
      <c r="F41" s="18" t="s">
        <v>14</v>
      </c>
      <c r="H41" s="81" t="s">
        <v>105</v>
      </c>
      <c r="I41" s="24" t="s">
        <v>16</v>
      </c>
      <c r="J41" s="24" t="s">
        <v>29</v>
      </c>
    </row>
    <row r="42" spans="1:12" s="4" customFormat="1" x14ac:dyDescent="0.35">
      <c r="A42" s="45"/>
      <c r="B42" s="18"/>
      <c r="C42" s="4" t="s">
        <v>99</v>
      </c>
      <c r="E42" s="42">
        <f>'Receivable Lease Acctg Activity'!J5</f>
        <v>431.5559090324407</v>
      </c>
      <c r="F42" s="22"/>
      <c r="H42" s="82" t="s">
        <v>110</v>
      </c>
      <c r="I42" s="63" t="s">
        <v>100</v>
      </c>
      <c r="J42" s="23" t="s">
        <v>102</v>
      </c>
      <c r="L42" s="26"/>
    </row>
    <row r="43" spans="1:12" s="4" customFormat="1" x14ac:dyDescent="0.35">
      <c r="A43" s="45"/>
      <c r="B43" s="18"/>
      <c r="D43" s="4" t="s">
        <v>98</v>
      </c>
      <c r="F43" s="42">
        <f>'Receivable Lease Acctg Activity'!J5</f>
        <v>431.5559090324407</v>
      </c>
      <c r="H43" s="82" t="s">
        <v>113</v>
      </c>
      <c r="I43" s="23"/>
      <c r="J43" s="23"/>
    </row>
    <row r="44" spans="1:12" s="4" customFormat="1" x14ac:dyDescent="0.35">
      <c r="A44" s="45"/>
      <c r="B44" s="18"/>
      <c r="F44" s="42"/>
      <c r="I44" s="23"/>
      <c r="J44" s="23"/>
    </row>
    <row r="45" spans="1:12" s="4" customFormat="1" x14ac:dyDescent="0.35">
      <c r="A45" s="45" t="s">
        <v>36</v>
      </c>
      <c r="B45" s="18" t="s">
        <v>96</v>
      </c>
      <c r="F45" s="42"/>
      <c r="I45" s="23"/>
      <c r="J45" s="23"/>
    </row>
    <row r="46" spans="1:12" s="4" customFormat="1" x14ac:dyDescent="0.35">
      <c r="A46" s="43"/>
      <c r="C46" s="4" t="s">
        <v>98</v>
      </c>
      <c r="E46" s="42">
        <f>E42</f>
        <v>431.5559090324407</v>
      </c>
      <c r="F46" s="22"/>
      <c r="H46" s="82" t="s">
        <v>113</v>
      </c>
      <c r="I46" s="63" t="s">
        <v>101</v>
      </c>
      <c r="J46" s="23" t="s">
        <v>103</v>
      </c>
    </row>
    <row r="47" spans="1:12" s="4" customFormat="1" x14ac:dyDescent="0.35">
      <c r="A47" s="43"/>
      <c r="D47" s="4" t="s">
        <v>99</v>
      </c>
      <c r="F47" s="42">
        <f>F43</f>
        <v>431.5559090324407</v>
      </c>
      <c r="H47" s="82" t="s">
        <v>110</v>
      </c>
      <c r="I47" s="23"/>
      <c r="J47" s="23"/>
      <c r="L47" s="26"/>
    </row>
    <row r="48" spans="1:12" s="4" customFormat="1" x14ac:dyDescent="0.35">
      <c r="A48" s="43"/>
      <c r="F48" s="22"/>
      <c r="I48" s="23"/>
      <c r="J48" s="23"/>
    </row>
    <row r="49" spans="1:12" s="4" customFormat="1" x14ac:dyDescent="0.35">
      <c r="A49" s="50" t="s">
        <v>37</v>
      </c>
      <c r="B49" s="97" t="s">
        <v>52</v>
      </c>
      <c r="C49" s="97"/>
      <c r="D49" s="97"/>
      <c r="E49" s="97"/>
      <c r="F49" s="97"/>
      <c r="G49" s="97"/>
      <c r="H49" s="97"/>
      <c r="I49" s="97"/>
      <c r="J49" s="97"/>
    </row>
    <row r="50" spans="1:12" s="4" customFormat="1" x14ac:dyDescent="0.35">
      <c r="A50" s="47"/>
      <c r="B50" s="62" t="s">
        <v>54</v>
      </c>
      <c r="C50" s="5"/>
      <c r="F50" s="22"/>
      <c r="I50" s="23"/>
      <c r="J50" s="23"/>
    </row>
    <row r="51" spans="1:12" s="4" customFormat="1" ht="29" x14ac:dyDescent="0.35">
      <c r="A51" s="45"/>
      <c r="B51" s="18"/>
      <c r="E51" s="18" t="s">
        <v>13</v>
      </c>
      <c r="F51" s="18" t="s">
        <v>14</v>
      </c>
      <c r="H51" s="81" t="s">
        <v>105</v>
      </c>
      <c r="I51" s="24" t="s">
        <v>16</v>
      </c>
      <c r="J51" s="24" t="s">
        <v>29</v>
      </c>
    </row>
    <row r="52" spans="1:12" s="4" customFormat="1" x14ac:dyDescent="0.35">
      <c r="A52" s="45"/>
      <c r="B52" s="4" t="s">
        <v>44</v>
      </c>
      <c r="E52" s="64" t="s">
        <v>62</v>
      </c>
      <c r="F52" s="22"/>
      <c r="H52" s="82" t="s">
        <v>106</v>
      </c>
      <c r="I52" s="23"/>
      <c r="J52" s="23"/>
      <c r="L52" s="26"/>
    </row>
    <row r="53" spans="1:12" s="4" customFormat="1" x14ac:dyDescent="0.35">
      <c r="A53" s="45"/>
      <c r="C53" s="4" t="s">
        <v>53</v>
      </c>
      <c r="F53" s="64" t="s">
        <v>62</v>
      </c>
      <c r="H53" s="83" t="s">
        <v>111</v>
      </c>
      <c r="I53" s="23"/>
      <c r="J53" s="23"/>
    </row>
    <row r="54" spans="1:12" s="4" customFormat="1" x14ac:dyDescent="0.35">
      <c r="A54" s="45"/>
      <c r="B54" s="18"/>
      <c r="F54" s="42"/>
      <c r="I54" s="23"/>
      <c r="J54" s="23"/>
    </row>
    <row r="55" spans="1:12" s="4" customFormat="1" x14ac:dyDescent="0.35">
      <c r="A55" s="43"/>
      <c r="F55" s="22"/>
      <c r="I55" s="23"/>
      <c r="J55" s="23"/>
    </row>
    <row r="56" spans="1:12" s="4" customFormat="1" x14ac:dyDescent="0.35">
      <c r="A56" s="66" t="s">
        <v>35</v>
      </c>
      <c r="B56" s="67"/>
      <c r="C56" s="67"/>
      <c r="D56" s="67"/>
      <c r="E56" s="67"/>
      <c r="F56" s="67"/>
      <c r="G56" s="67"/>
      <c r="H56" s="67"/>
      <c r="I56" s="68"/>
      <c r="J56" s="68"/>
    </row>
    <row r="57" spans="1:12" s="4" customFormat="1" x14ac:dyDescent="0.35">
      <c r="A57" s="43"/>
      <c r="F57" s="22"/>
      <c r="I57" s="23"/>
      <c r="J57" s="23"/>
    </row>
    <row r="58" spans="1:12" x14ac:dyDescent="0.35">
      <c r="A58" s="50" t="s">
        <v>93</v>
      </c>
      <c r="B58" s="97" t="s">
        <v>63</v>
      </c>
      <c r="C58" s="97"/>
      <c r="D58" s="97"/>
      <c r="E58" s="97"/>
      <c r="F58" s="97"/>
      <c r="G58" s="97"/>
      <c r="H58" s="97"/>
      <c r="I58" s="97"/>
      <c r="J58" s="97"/>
    </row>
    <row r="59" spans="1:12" x14ac:dyDescent="0.35">
      <c r="B59" s="4"/>
      <c r="C59" s="4"/>
      <c r="D59" s="4"/>
      <c r="E59" s="4"/>
      <c r="F59" s="4"/>
      <c r="G59" s="4"/>
    </row>
    <row r="60" spans="1:12" s="4" customFormat="1" x14ac:dyDescent="0.35">
      <c r="A60" s="50" t="s">
        <v>94</v>
      </c>
      <c r="B60" s="97" t="s">
        <v>64</v>
      </c>
      <c r="C60" s="97"/>
      <c r="D60" s="97"/>
      <c r="E60" s="97"/>
      <c r="F60" s="97"/>
      <c r="G60" s="97"/>
      <c r="H60" s="97"/>
      <c r="I60" s="97"/>
      <c r="J60" s="97"/>
    </row>
    <row r="61" spans="1:12" s="5" customFormat="1" x14ac:dyDescent="0.35">
      <c r="A61" s="47"/>
      <c r="B61" s="65"/>
      <c r="C61" s="65"/>
      <c r="D61" s="65"/>
      <c r="E61" s="65"/>
      <c r="F61" s="65"/>
      <c r="G61" s="65"/>
      <c r="H61" s="65"/>
      <c r="I61" s="65"/>
      <c r="J61" s="65"/>
    </row>
    <row r="62" spans="1:12" ht="29" x14ac:dyDescent="0.35">
      <c r="B62" s="18" t="s">
        <v>65</v>
      </c>
      <c r="C62" s="4"/>
      <c r="D62" s="4"/>
      <c r="E62" s="18" t="s">
        <v>13</v>
      </c>
      <c r="F62" s="18" t="s">
        <v>14</v>
      </c>
      <c r="G62" s="4"/>
      <c r="H62" s="81" t="s">
        <v>105</v>
      </c>
      <c r="I62" s="24" t="s">
        <v>16</v>
      </c>
      <c r="J62" s="24" t="s">
        <v>29</v>
      </c>
    </row>
    <row r="63" spans="1:12" x14ac:dyDescent="0.35">
      <c r="B63" s="4"/>
      <c r="C63" s="4" t="s">
        <v>15</v>
      </c>
      <c r="D63" s="4"/>
      <c r="E63" s="64" t="s">
        <v>62</v>
      </c>
      <c r="F63" s="22"/>
      <c r="G63" s="4"/>
      <c r="H63" s="82" t="s">
        <v>112</v>
      </c>
      <c r="L63" s="26"/>
    </row>
    <row r="64" spans="1:12" x14ac:dyDescent="0.35">
      <c r="B64" s="4"/>
      <c r="C64" s="4"/>
      <c r="D64" s="4" t="s">
        <v>40</v>
      </c>
      <c r="E64" s="4"/>
      <c r="F64" s="64" t="s">
        <v>62</v>
      </c>
      <c r="G64" s="4"/>
      <c r="H64" s="82" t="s">
        <v>108</v>
      </c>
      <c r="I64" s="23">
        <v>540</v>
      </c>
      <c r="J64" s="23" t="s">
        <v>66</v>
      </c>
    </row>
    <row r="65" spans="1:12" s="4" customFormat="1" x14ac:dyDescent="0.35">
      <c r="A65" s="43"/>
      <c r="D65" s="4" t="s">
        <v>41</v>
      </c>
      <c r="F65" s="64" t="s">
        <v>62</v>
      </c>
      <c r="H65" s="82" t="s">
        <v>109</v>
      </c>
      <c r="I65" s="23">
        <v>540</v>
      </c>
      <c r="J65" s="23" t="s">
        <v>67</v>
      </c>
      <c r="L65" s="26" t="s">
        <v>69</v>
      </c>
    </row>
    <row r="66" spans="1:12" s="4" customFormat="1" x14ac:dyDescent="0.35">
      <c r="A66" s="43"/>
      <c r="C66" s="4" t="s">
        <v>44</v>
      </c>
      <c r="E66" s="64" t="s">
        <v>62</v>
      </c>
      <c r="F66" s="22"/>
      <c r="H66" s="82" t="s">
        <v>106</v>
      </c>
      <c r="I66" s="23">
        <v>539</v>
      </c>
      <c r="J66" s="23" t="s">
        <v>68</v>
      </c>
    </row>
    <row r="67" spans="1:12" x14ac:dyDescent="0.35">
      <c r="B67" s="4"/>
      <c r="C67" s="4"/>
      <c r="D67" s="4" t="s">
        <v>15</v>
      </c>
      <c r="E67" s="4"/>
      <c r="F67" s="64" t="s">
        <v>62</v>
      </c>
      <c r="G67" s="4"/>
      <c r="H67" s="82" t="s">
        <v>112</v>
      </c>
      <c r="L67" s="26"/>
    </row>
    <row r="68" spans="1:12" s="4" customFormat="1" x14ac:dyDescent="0.35">
      <c r="A68" s="43"/>
      <c r="F68" s="22"/>
      <c r="I68" s="23"/>
      <c r="J68" s="23"/>
    </row>
    <row r="69" spans="1:12" s="4" customFormat="1" x14ac:dyDescent="0.35">
      <c r="A69" s="43"/>
      <c r="B69" s="46"/>
      <c r="F69" s="22"/>
      <c r="I69" s="23"/>
      <c r="J69" s="23"/>
    </row>
    <row r="70" spans="1:12" s="4" customFormat="1" x14ac:dyDescent="0.35">
      <c r="A70" s="43"/>
      <c r="B70" s="18" t="s">
        <v>70</v>
      </c>
      <c r="E70" s="18" t="s">
        <v>13</v>
      </c>
      <c r="F70" s="18" t="s">
        <v>14</v>
      </c>
      <c r="I70" s="24" t="s">
        <v>16</v>
      </c>
      <c r="J70" s="24" t="s">
        <v>29</v>
      </c>
    </row>
    <row r="71" spans="1:12" s="4" customFormat="1" x14ac:dyDescent="0.35">
      <c r="A71" s="43"/>
      <c r="C71" s="4" t="s">
        <v>71</v>
      </c>
      <c r="E71" s="64" t="s">
        <v>62</v>
      </c>
      <c r="F71" s="22"/>
      <c r="H71" s="82" t="s">
        <v>115</v>
      </c>
      <c r="I71" s="23"/>
      <c r="J71" s="23"/>
      <c r="L71" s="26"/>
    </row>
    <row r="72" spans="1:12" s="4" customFormat="1" x14ac:dyDescent="0.35">
      <c r="A72" s="43"/>
      <c r="D72" s="4" t="s">
        <v>40</v>
      </c>
      <c r="F72" s="64" t="s">
        <v>62</v>
      </c>
      <c r="H72" s="82" t="s">
        <v>108</v>
      </c>
      <c r="I72" s="23">
        <v>534</v>
      </c>
      <c r="J72" s="23" t="s">
        <v>72</v>
      </c>
    </row>
    <row r="73" spans="1:12" s="4" customFormat="1" x14ac:dyDescent="0.35">
      <c r="A73" s="43"/>
      <c r="D73" s="4" t="s">
        <v>41</v>
      </c>
      <c r="F73" s="64" t="s">
        <v>62</v>
      </c>
      <c r="H73" s="82" t="s">
        <v>109</v>
      </c>
      <c r="I73" s="23">
        <v>534</v>
      </c>
      <c r="J73" s="23" t="s">
        <v>73</v>
      </c>
      <c r="L73" s="26" t="s">
        <v>69</v>
      </c>
    </row>
    <row r="74" spans="1:12" s="4" customFormat="1" x14ac:dyDescent="0.35">
      <c r="A74" s="43"/>
      <c r="C74" s="4" t="s">
        <v>44</v>
      </c>
      <c r="E74" s="64" t="s">
        <v>62</v>
      </c>
      <c r="F74" s="22"/>
      <c r="H74" s="82" t="s">
        <v>106</v>
      </c>
      <c r="I74" s="23">
        <v>533</v>
      </c>
      <c r="J74" s="23" t="s">
        <v>74</v>
      </c>
    </row>
    <row r="75" spans="1:12" s="4" customFormat="1" x14ac:dyDescent="0.35">
      <c r="A75" s="43"/>
      <c r="D75" s="4" t="s">
        <v>71</v>
      </c>
      <c r="F75" s="64" t="s">
        <v>62</v>
      </c>
      <c r="H75" s="82" t="s">
        <v>115</v>
      </c>
      <c r="I75" s="23"/>
      <c r="J75" s="23"/>
      <c r="L75" s="26"/>
    </row>
  </sheetData>
  <mergeCells count="8">
    <mergeCell ref="A2:J2"/>
    <mergeCell ref="B49:J49"/>
    <mergeCell ref="B26:J26"/>
    <mergeCell ref="B60:J60"/>
    <mergeCell ref="B8:J8"/>
    <mergeCell ref="B19:J19"/>
    <mergeCell ref="B58:J58"/>
    <mergeCell ref="B32:J32"/>
  </mergeCells>
  <conditionalFormatting sqref="H1:H1048576">
    <cfRule type="cellIs" dxfId="0" priority="1" operator="greater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6"/>
  <sheetViews>
    <sheetView topLeftCell="A7" zoomScaleNormal="100" workbookViewId="0">
      <selection activeCell="G29" sqref="G29"/>
    </sheetView>
  </sheetViews>
  <sheetFormatPr defaultColWidth="9.08984375" defaultRowHeight="14.5" x14ac:dyDescent="0.35"/>
  <cols>
    <col min="1" max="1" width="1.6328125" style="3" customWidth="1"/>
    <col min="2" max="9" width="16.08984375" style="4" customWidth="1"/>
  </cols>
  <sheetData>
    <row r="1" spans="1:21" ht="26" x14ac:dyDescent="0.6">
      <c r="B1" s="1" t="s">
        <v>76</v>
      </c>
      <c r="C1" s="1"/>
      <c r="D1" s="1"/>
      <c r="E1" s="1"/>
      <c r="F1" s="1"/>
      <c r="G1" s="1"/>
      <c r="H1" s="1"/>
      <c r="I1" s="1"/>
      <c r="K1" s="71" t="s">
        <v>75</v>
      </c>
      <c r="L1" s="70"/>
      <c r="M1" s="70"/>
      <c r="N1" s="70"/>
      <c r="O1" s="70"/>
      <c r="P1" s="70"/>
      <c r="Q1" s="70"/>
      <c r="R1" s="70"/>
      <c r="S1" s="70"/>
      <c r="T1" s="70"/>
      <c r="U1" s="70"/>
    </row>
    <row r="2" spans="1:21" ht="15.5" x14ac:dyDescent="0.35">
      <c r="B2" s="2"/>
      <c r="C2" s="2"/>
      <c r="D2" s="2"/>
      <c r="E2" s="2"/>
      <c r="F2" s="2"/>
      <c r="G2" s="2"/>
      <c r="H2" s="2"/>
      <c r="I2" s="2"/>
      <c r="K2" s="69"/>
      <c r="L2" s="70"/>
      <c r="M2" s="70"/>
      <c r="N2" s="70"/>
      <c r="O2" s="70"/>
      <c r="P2" s="70"/>
      <c r="Q2" s="70"/>
      <c r="R2" s="70"/>
      <c r="S2" s="70"/>
      <c r="T2" s="70"/>
      <c r="U2" s="70"/>
    </row>
    <row r="3" spans="1:21" x14ac:dyDescent="0.35">
      <c r="B3" s="25" t="s">
        <v>0</v>
      </c>
      <c r="C3" s="2" t="s">
        <v>11</v>
      </c>
      <c r="D3" s="2"/>
      <c r="E3" s="2"/>
      <c r="F3" s="4" t="s">
        <v>2</v>
      </c>
      <c r="G3" s="2">
        <v>3</v>
      </c>
      <c r="H3" s="2"/>
      <c r="I3" s="2"/>
    </row>
    <row r="4" spans="1:21" ht="29" x14ac:dyDescent="0.35">
      <c r="B4" s="72" t="s">
        <v>77</v>
      </c>
      <c r="C4" s="2" t="s">
        <v>78</v>
      </c>
      <c r="D4" s="2"/>
      <c r="E4" s="2"/>
      <c r="F4" s="4" t="s">
        <v>3</v>
      </c>
      <c r="G4" s="10">
        <v>8.8999999999999999E-3</v>
      </c>
      <c r="H4" s="2"/>
      <c r="I4" s="2"/>
    </row>
    <row r="5" spans="1:21" x14ac:dyDescent="0.35">
      <c r="B5" s="25" t="s">
        <v>1</v>
      </c>
      <c r="C5" s="2" t="s">
        <v>12</v>
      </c>
      <c r="D5" s="2"/>
      <c r="E5" s="2"/>
      <c r="H5" s="2"/>
      <c r="I5" s="2"/>
    </row>
    <row r="6" spans="1:21" s="3" customFormat="1" ht="15" thickBot="1" x14ac:dyDescent="0.4">
      <c r="B6" s="25"/>
      <c r="C6" s="2"/>
      <c r="D6" s="2"/>
      <c r="E6" s="2"/>
      <c r="F6" s="2"/>
      <c r="G6" s="2"/>
      <c r="H6" s="2"/>
      <c r="I6" s="2"/>
    </row>
    <row r="7" spans="1:21" s="6" customFormat="1" ht="29.5" thickBot="1" x14ac:dyDescent="0.4">
      <c r="B7" s="7" t="s">
        <v>4</v>
      </c>
      <c r="C7" s="8" t="s">
        <v>5</v>
      </c>
      <c r="D7" s="8" t="s">
        <v>6</v>
      </c>
      <c r="E7" s="8" t="s">
        <v>7</v>
      </c>
      <c r="F7" s="8" t="s">
        <v>8</v>
      </c>
      <c r="G7" s="8" t="s">
        <v>79</v>
      </c>
      <c r="H7" s="8" t="s">
        <v>80</v>
      </c>
      <c r="I7" s="9" t="s">
        <v>81</v>
      </c>
    </row>
    <row r="8" spans="1:21" s="4" customFormat="1" ht="15" customHeight="1" x14ac:dyDescent="0.35">
      <c r="B8" s="73">
        <v>0</v>
      </c>
      <c r="C8" s="74"/>
      <c r="D8" s="11"/>
      <c r="E8" s="11"/>
      <c r="F8" s="11"/>
      <c r="G8" s="12">
        <v>835119.36132099165</v>
      </c>
      <c r="H8" s="11" t="s">
        <v>9</v>
      </c>
      <c r="I8" s="17">
        <v>835119.36132099165</v>
      </c>
    </row>
    <row r="9" spans="1:21" x14ac:dyDescent="0.35">
      <c r="A9" s="15" t="s">
        <v>9</v>
      </c>
      <c r="B9" s="75">
        <v>1</v>
      </c>
      <c r="C9" s="76">
        <v>44434</v>
      </c>
      <c r="D9" s="94">
        <f t="shared" ref="D9:D44" si="0">F9-E9</f>
        <v>23500</v>
      </c>
      <c r="E9" s="13">
        <v>0</v>
      </c>
      <c r="F9" s="13">
        <v>23500</v>
      </c>
      <c r="G9" s="14">
        <f t="shared" ref="G9:G44" si="1">G8-D9</f>
        <v>811619.36132099165</v>
      </c>
      <c r="H9" s="13">
        <v>23197.760036694213</v>
      </c>
      <c r="I9" s="16">
        <f t="shared" ref="I9:I44" si="2">IF(H9="","",I8-H9)</f>
        <v>811921.60128429742</v>
      </c>
    </row>
    <row r="10" spans="1:21" x14ac:dyDescent="0.35">
      <c r="A10" s="15" t="s">
        <v>9</v>
      </c>
      <c r="B10" s="75">
        <v>2</v>
      </c>
      <c r="C10" s="76">
        <v>44465</v>
      </c>
      <c r="D10" s="94">
        <f t="shared" si="0"/>
        <v>22898.048973686931</v>
      </c>
      <c r="E10" s="13">
        <v>601.95102631306884</v>
      </c>
      <c r="F10" s="13">
        <v>23500</v>
      </c>
      <c r="G10" s="14">
        <f t="shared" si="1"/>
        <v>788721.31234730477</v>
      </c>
      <c r="H10" s="13">
        <v>23197.760036694213</v>
      </c>
      <c r="I10" s="16">
        <f t="shared" si="2"/>
        <v>788723.84124760318</v>
      </c>
    </row>
    <row r="11" spans="1:21" x14ac:dyDescent="0.35">
      <c r="A11" s="15" t="s">
        <v>9</v>
      </c>
      <c r="B11" s="75">
        <v>3</v>
      </c>
      <c r="C11" s="76">
        <v>44495</v>
      </c>
      <c r="D11" s="94">
        <f t="shared" si="0"/>
        <v>22915.031693342415</v>
      </c>
      <c r="E11" s="13">
        <v>584.96830665758432</v>
      </c>
      <c r="F11" s="13">
        <v>23500</v>
      </c>
      <c r="G11" s="14">
        <f t="shared" si="1"/>
        <v>765806.2806539624</v>
      </c>
      <c r="H11" s="13">
        <v>23197.760036694213</v>
      </c>
      <c r="I11" s="16">
        <f t="shared" si="2"/>
        <v>765526.08121090895</v>
      </c>
    </row>
    <row r="12" spans="1:21" x14ac:dyDescent="0.35">
      <c r="A12" s="15" t="s">
        <v>9</v>
      </c>
      <c r="B12" s="75">
        <v>4</v>
      </c>
      <c r="C12" s="76">
        <v>44526</v>
      </c>
      <c r="D12" s="94">
        <f t="shared" si="0"/>
        <v>22932.027008514979</v>
      </c>
      <c r="E12" s="13">
        <v>567.97299148502202</v>
      </c>
      <c r="F12" s="13">
        <v>23500</v>
      </c>
      <c r="G12" s="14">
        <f t="shared" si="1"/>
        <v>742874.25364544743</v>
      </c>
      <c r="H12" s="13">
        <v>23197.760036694213</v>
      </c>
      <c r="I12" s="16">
        <f t="shared" si="2"/>
        <v>742328.32117421471</v>
      </c>
    </row>
    <row r="13" spans="1:21" x14ac:dyDescent="0.35">
      <c r="A13" s="15" t="s">
        <v>9</v>
      </c>
      <c r="B13" s="75">
        <v>5</v>
      </c>
      <c r="C13" s="76">
        <v>44556</v>
      </c>
      <c r="D13" s="94">
        <f t="shared" si="0"/>
        <v>22949.034928546294</v>
      </c>
      <c r="E13" s="13">
        <v>550.96507145370686</v>
      </c>
      <c r="F13" s="13">
        <v>23500</v>
      </c>
      <c r="G13" s="14">
        <f t="shared" si="1"/>
        <v>719925.21871690114</v>
      </c>
      <c r="H13" s="13">
        <v>23197.760036694213</v>
      </c>
      <c r="I13" s="16">
        <f t="shared" si="2"/>
        <v>719130.56113752048</v>
      </c>
    </row>
    <row r="14" spans="1:21" x14ac:dyDescent="0.35">
      <c r="A14" s="15" t="s">
        <v>9</v>
      </c>
      <c r="B14" s="75">
        <v>6</v>
      </c>
      <c r="C14" s="76">
        <v>44587</v>
      </c>
      <c r="D14" s="94">
        <f t="shared" si="0"/>
        <v>22966.055462784963</v>
      </c>
      <c r="E14" s="13">
        <v>533.94453721503498</v>
      </c>
      <c r="F14" s="13">
        <v>23500</v>
      </c>
      <c r="G14" s="14">
        <f t="shared" si="1"/>
        <v>696959.1632541162</v>
      </c>
      <c r="H14" s="13">
        <v>23197.760036694213</v>
      </c>
      <c r="I14" s="16">
        <f t="shared" si="2"/>
        <v>695932.80110082624</v>
      </c>
    </row>
    <row r="15" spans="1:21" x14ac:dyDescent="0.35">
      <c r="A15" s="15" t="s">
        <v>9</v>
      </c>
      <c r="B15" s="75">
        <v>7</v>
      </c>
      <c r="C15" s="76">
        <v>44618</v>
      </c>
      <c r="D15" s="94">
        <f t="shared" si="0"/>
        <v>22983.088620586532</v>
      </c>
      <c r="E15" s="13">
        <v>516.91137941346938</v>
      </c>
      <c r="F15" s="13">
        <v>23500</v>
      </c>
      <c r="G15" s="14">
        <f t="shared" si="1"/>
        <v>673976.07463352964</v>
      </c>
      <c r="H15" s="13">
        <v>23197.760036694213</v>
      </c>
      <c r="I15" s="16">
        <f t="shared" si="2"/>
        <v>672735.041064132</v>
      </c>
    </row>
    <row r="16" spans="1:21" x14ac:dyDescent="0.35">
      <c r="A16" s="15" t="s">
        <v>9</v>
      </c>
      <c r="B16" s="75">
        <v>8</v>
      </c>
      <c r="C16" s="76">
        <v>44646</v>
      </c>
      <c r="D16" s="94">
        <f t="shared" si="0"/>
        <v>23000.134411313466</v>
      </c>
      <c r="E16" s="13">
        <v>499.86558868653447</v>
      </c>
      <c r="F16" s="13">
        <v>23500</v>
      </c>
      <c r="G16" s="14">
        <f t="shared" si="1"/>
        <v>650975.94022221619</v>
      </c>
      <c r="H16" s="13">
        <v>23197.760036694213</v>
      </c>
      <c r="I16" s="16">
        <f t="shared" si="2"/>
        <v>649537.28102743777</v>
      </c>
    </row>
    <row r="17" spans="1:9" x14ac:dyDescent="0.35">
      <c r="A17" s="15" t="s">
        <v>9</v>
      </c>
      <c r="B17" s="75">
        <v>9</v>
      </c>
      <c r="C17" s="76">
        <v>44677</v>
      </c>
      <c r="D17" s="94">
        <f t="shared" si="0"/>
        <v>23017.19284433519</v>
      </c>
      <c r="E17" s="13">
        <v>482.8071556648103</v>
      </c>
      <c r="F17" s="13">
        <v>23500</v>
      </c>
      <c r="G17" s="14">
        <f t="shared" si="1"/>
        <v>627958.74737788097</v>
      </c>
      <c r="H17" s="13">
        <v>23197.760036694213</v>
      </c>
      <c r="I17" s="16">
        <f t="shared" si="2"/>
        <v>626339.52099074353</v>
      </c>
    </row>
    <row r="18" spans="1:9" x14ac:dyDescent="0.35">
      <c r="A18" s="15" t="s">
        <v>9</v>
      </c>
      <c r="B18" s="75">
        <v>10</v>
      </c>
      <c r="C18" s="76">
        <v>44707</v>
      </c>
      <c r="D18" s="94">
        <f t="shared" si="0"/>
        <v>23034.263929028071</v>
      </c>
      <c r="E18" s="13">
        <v>465.73607097192837</v>
      </c>
      <c r="F18" s="13">
        <v>23500</v>
      </c>
      <c r="G18" s="14">
        <f t="shared" si="1"/>
        <v>604924.4834488529</v>
      </c>
      <c r="H18" s="13">
        <v>23197.760036694213</v>
      </c>
      <c r="I18" s="16">
        <f t="shared" si="2"/>
        <v>603141.7609540493</v>
      </c>
    </row>
    <row r="19" spans="1:9" ht="15" thickBot="1" x14ac:dyDescent="0.4">
      <c r="A19" s="15" t="s">
        <v>9</v>
      </c>
      <c r="B19" s="89">
        <v>11</v>
      </c>
      <c r="C19" s="90">
        <v>44738</v>
      </c>
      <c r="D19" s="95">
        <f t="shared" si="0"/>
        <v>23051.347674775436</v>
      </c>
      <c r="E19" s="91">
        <v>448.65232522456586</v>
      </c>
      <c r="F19" s="91">
        <v>23500</v>
      </c>
      <c r="G19" s="92">
        <f t="shared" si="1"/>
        <v>581873.1357740775</v>
      </c>
      <c r="H19" s="91">
        <v>23197.760036694213</v>
      </c>
      <c r="I19" s="93">
        <f t="shared" si="2"/>
        <v>579944.00091735506</v>
      </c>
    </row>
    <row r="20" spans="1:9" x14ac:dyDescent="0.35">
      <c r="A20" s="15" t="s">
        <v>9</v>
      </c>
      <c r="B20" s="75">
        <v>12</v>
      </c>
      <c r="C20" s="76">
        <v>44768</v>
      </c>
      <c r="D20" s="13">
        <f t="shared" si="0"/>
        <v>23068.444090967558</v>
      </c>
      <c r="E20" s="13">
        <v>431.5559090324407</v>
      </c>
      <c r="F20" s="13">
        <v>23500</v>
      </c>
      <c r="G20" s="14">
        <f t="shared" si="1"/>
        <v>558804.69168310997</v>
      </c>
      <c r="H20" s="13">
        <v>23197.760036694213</v>
      </c>
      <c r="I20" s="16">
        <f t="shared" si="2"/>
        <v>556746.24088066083</v>
      </c>
    </row>
    <row r="21" spans="1:9" x14ac:dyDescent="0.35">
      <c r="A21" s="15" t="s">
        <v>9</v>
      </c>
      <c r="B21" s="75">
        <v>13</v>
      </c>
      <c r="C21" s="76">
        <v>44799</v>
      </c>
      <c r="D21" s="13">
        <f t="shared" si="0"/>
        <v>23085.553187001693</v>
      </c>
      <c r="E21" s="13">
        <v>414.44681299830643</v>
      </c>
      <c r="F21" s="13">
        <v>23500</v>
      </c>
      <c r="G21" s="14">
        <f t="shared" si="1"/>
        <v>535719.13849610824</v>
      </c>
      <c r="H21" s="13">
        <v>23197.760036694213</v>
      </c>
      <c r="I21" s="16">
        <f t="shared" si="2"/>
        <v>533548.48084396659</v>
      </c>
    </row>
    <row r="22" spans="1:9" x14ac:dyDescent="0.35">
      <c r="A22" s="15" t="s">
        <v>9</v>
      </c>
      <c r="B22" s="75">
        <v>14</v>
      </c>
      <c r="C22" s="76">
        <v>44830</v>
      </c>
      <c r="D22" s="13">
        <f t="shared" si="0"/>
        <v>23102.674972282053</v>
      </c>
      <c r="E22" s="13">
        <v>397.32502771794685</v>
      </c>
      <c r="F22" s="13">
        <v>23500</v>
      </c>
      <c r="G22" s="14">
        <f t="shared" si="1"/>
        <v>512616.46352382621</v>
      </c>
      <c r="H22" s="13">
        <v>23197.760036694213</v>
      </c>
      <c r="I22" s="16">
        <f t="shared" si="2"/>
        <v>510350.72080727236</v>
      </c>
    </row>
    <row r="23" spans="1:9" x14ac:dyDescent="0.35">
      <c r="A23" s="15" t="s">
        <v>9</v>
      </c>
      <c r="B23" s="75">
        <v>15</v>
      </c>
      <c r="C23" s="76">
        <v>44860</v>
      </c>
      <c r="D23" s="13">
        <f t="shared" si="0"/>
        <v>23119.809456219828</v>
      </c>
      <c r="E23" s="13">
        <v>380.19054378017103</v>
      </c>
      <c r="F23" s="13">
        <v>23500</v>
      </c>
      <c r="G23" s="14">
        <f t="shared" si="1"/>
        <v>489496.65406760637</v>
      </c>
      <c r="H23" s="13">
        <v>23197.760036694213</v>
      </c>
      <c r="I23" s="16">
        <f t="shared" si="2"/>
        <v>487152.96077057812</v>
      </c>
    </row>
    <row r="24" spans="1:9" x14ac:dyDescent="0.35">
      <c r="A24" s="15" t="s">
        <v>9</v>
      </c>
      <c r="B24" s="75">
        <v>16</v>
      </c>
      <c r="C24" s="76">
        <v>44891</v>
      </c>
      <c r="D24" s="13">
        <f t="shared" si="0"/>
        <v>23136.956648233194</v>
      </c>
      <c r="E24" s="13">
        <v>363.04335176680797</v>
      </c>
      <c r="F24" s="13">
        <v>23500</v>
      </c>
      <c r="G24" s="14">
        <f t="shared" si="1"/>
        <v>466359.6974193732</v>
      </c>
      <c r="H24" s="13">
        <v>23197.760036694213</v>
      </c>
      <c r="I24" s="16">
        <f t="shared" si="2"/>
        <v>463955.20073388389</v>
      </c>
    </row>
    <row r="25" spans="1:9" x14ac:dyDescent="0.35">
      <c r="A25" s="15" t="s">
        <v>9</v>
      </c>
      <c r="B25" s="75">
        <v>17</v>
      </c>
      <c r="C25" s="76">
        <v>44921</v>
      </c>
      <c r="D25" s="13">
        <f t="shared" si="0"/>
        <v>23154.116557747297</v>
      </c>
      <c r="E25" s="13">
        <v>345.88344225270168</v>
      </c>
      <c r="F25" s="13">
        <v>23500</v>
      </c>
      <c r="G25" s="14">
        <f t="shared" si="1"/>
        <v>443205.5808616259</v>
      </c>
      <c r="H25" s="13">
        <v>23197.760036694213</v>
      </c>
      <c r="I25" s="16">
        <f t="shared" si="2"/>
        <v>440757.44069718965</v>
      </c>
    </row>
    <row r="26" spans="1:9" x14ac:dyDescent="0.35">
      <c r="A26" s="15" t="s">
        <v>9</v>
      </c>
      <c r="B26" s="75">
        <v>18</v>
      </c>
      <c r="C26" s="76">
        <v>44952</v>
      </c>
      <c r="D26" s="13">
        <f t="shared" si="0"/>
        <v>23171.289194194294</v>
      </c>
      <c r="E26" s="13">
        <v>328.71080580570577</v>
      </c>
      <c r="F26" s="13">
        <v>23500</v>
      </c>
      <c r="G26" s="14">
        <f t="shared" si="1"/>
        <v>420034.29166743159</v>
      </c>
      <c r="H26" s="13">
        <v>23197.760036694213</v>
      </c>
      <c r="I26" s="16">
        <f t="shared" si="2"/>
        <v>417559.68066049542</v>
      </c>
    </row>
    <row r="27" spans="1:9" x14ac:dyDescent="0.35">
      <c r="A27" s="15" t="s">
        <v>9</v>
      </c>
      <c r="B27" s="75">
        <v>19</v>
      </c>
      <c r="C27" s="76">
        <v>44983</v>
      </c>
      <c r="D27" s="13">
        <f t="shared" si="0"/>
        <v>23188.474567013323</v>
      </c>
      <c r="E27" s="13">
        <v>311.52543298667837</v>
      </c>
      <c r="F27" s="13">
        <v>23500</v>
      </c>
      <c r="G27" s="14">
        <f t="shared" si="1"/>
        <v>396845.81710041827</v>
      </c>
      <c r="H27" s="13">
        <v>23197.760036694213</v>
      </c>
      <c r="I27" s="16">
        <f t="shared" si="2"/>
        <v>394361.92062380118</v>
      </c>
    </row>
    <row r="28" spans="1:9" x14ac:dyDescent="0.35">
      <c r="A28" s="15" t="s">
        <v>9</v>
      </c>
      <c r="B28" s="75">
        <v>20</v>
      </c>
      <c r="C28" s="76">
        <v>45011</v>
      </c>
      <c r="D28" s="13">
        <f t="shared" si="0"/>
        <v>23205.672685650523</v>
      </c>
      <c r="E28" s="13">
        <v>294.32731434947681</v>
      </c>
      <c r="F28" s="13">
        <v>23500</v>
      </c>
      <c r="G28" s="14">
        <f t="shared" si="1"/>
        <v>373640.14441476774</v>
      </c>
      <c r="H28" s="13">
        <v>23197.760036694213</v>
      </c>
      <c r="I28" s="16">
        <f t="shared" si="2"/>
        <v>371164.16058710695</v>
      </c>
    </row>
    <row r="29" spans="1:9" x14ac:dyDescent="0.35">
      <c r="A29" s="15" t="s">
        <v>9</v>
      </c>
      <c r="B29" s="75">
        <v>21</v>
      </c>
      <c r="C29" s="76">
        <v>45042</v>
      </c>
      <c r="D29" s="13">
        <f t="shared" si="0"/>
        <v>23222.883559559046</v>
      </c>
      <c r="E29" s="13">
        <v>277.11644044095266</v>
      </c>
      <c r="F29" s="13">
        <v>23500</v>
      </c>
      <c r="G29" s="14">
        <f t="shared" si="1"/>
        <v>350417.26085520867</v>
      </c>
      <c r="H29" s="13">
        <v>23197.760036694213</v>
      </c>
      <c r="I29" s="16">
        <f t="shared" si="2"/>
        <v>347966.40055041271</v>
      </c>
    </row>
    <row r="30" spans="1:9" x14ac:dyDescent="0.35">
      <c r="A30" s="15" t="s">
        <v>9</v>
      </c>
      <c r="B30" s="75">
        <v>22</v>
      </c>
      <c r="C30" s="76">
        <v>45072</v>
      </c>
      <c r="D30" s="13">
        <f t="shared" si="0"/>
        <v>23240.107198199054</v>
      </c>
      <c r="E30" s="13">
        <v>259.89280180094636</v>
      </c>
      <c r="F30" s="13">
        <v>23500</v>
      </c>
      <c r="G30" s="14">
        <f t="shared" si="1"/>
        <v>327177.15365700959</v>
      </c>
      <c r="H30" s="13">
        <v>23197.760036694213</v>
      </c>
      <c r="I30" s="16">
        <f t="shared" si="2"/>
        <v>324768.64051371848</v>
      </c>
    </row>
    <row r="31" spans="1:9" x14ac:dyDescent="0.35">
      <c r="A31" s="15" t="s">
        <v>9</v>
      </c>
      <c r="B31" s="75">
        <v>23</v>
      </c>
      <c r="C31" s="76">
        <v>45103</v>
      </c>
      <c r="D31" s="13">
        <f t="shared" si="0"/>
        <v>23257.343611037719</v>
      </c>
      <c r="E31" s="13">
        <v>242.65638896228211</v>
      </c>
      <c r="F31" s="13">
        <v>23500</v>
      </c>
      <c r="G31" s="14">
        <f t="shared" si="1"/>
        <v>303919.81004597188</v>
      </c>
      <c r="H31" s="13">
        <v>23197.760036694213</v>
      </c>
      <c r="I31" s="16">
        <f t="shared" si="2"/>
        <v>301570.88047702424</v>
      </c>
    </row>
    <row r="32" spans="1:9" x14ac:dyDescent="0.35">
      <c r="A32" s="15" t="s">
        <v>9</v>
      </c>
      <c r="B32" s="75">
        <v>24</v>
      </c>
      <c r="C32" s="76">
        <v>45133</v>
      </c>
      <c r="D32" s="13">
        <f t="shared" si="0"/>
        <v>23274.592807549237</v>
      </c>
      <c r="E32" s="13">
        <v>225.40719245076244</v>
      </c>
      <c r="F32" s="13">
        <v>23500</v>
      </c>
      <c r="G32" s="14">
        <f t="shared" si="1"/>
        <v>280645.21723842266</v>
      </c>
      <c r="H32" s="13">
        <v>23197.760036694213</v>
      </c>
      <c r="I32" s="16">
        <f t="shared" si="2"/>
        <v>278373.12044033001</v>
      </c>
    </row>
    <row r="33" spans="1:9" x14ac:dyDescent="0.35">
      <c r="A33" s="15" t="s">
        <v>9</v>
      </c>
      <c r="B33" s="75">
        <v>25</v>
      </c>
      <c r="C33" s="76">
        <v>45164</v>
      </c>
      <c r="D33" s="13">
        <f t="shared" si="0"/>
        <v>23291.854797214837</v>
      </c>
      <c r="E33" s="13">
        <v>208.14520278516341</v>
      </c>
      <c r="F33" s="13">
        <v>23500</v>
      </c>
      <c r="G33" s="14">
        <f t="shared" si="1"/>
        <v>257353.36244120781</v>
      </c>
      <c r="H33" s="13">
        <v>23197.760036694213</v>
      </c>
      <c r="I33" s="16">
        <f t="shared" si="2"/>
        <v>255175.3604036358</v>
      </c>
    </row>
    <row r="34" spans="1:9" x14ac:dyDescent="0.35">
      <c r="A34" s="15" t="s">
        <v>9</v>
      </c>
      <c r="B34" s="75">
        <v>26</v>
      </c>
      <c r="C34" s="76">
        <v>45195</v>
      </c>
      <c r="D34" s="13">
        <f t="shared" si="0"/>
        <v>23309.12958952277</v>
      </c>
      <c r="E34" s="13">
        <v>190.87041047722909</v>
      </c>
      <c r="F34" s="13">
        <v>23500</v>
      </c>
      <c r="G34" s="14">
        <f t="shared" si="1"/>
        <v>234044.23285168502</v>
      </c>
      <c r="H34" s="13">
        <v>23197.760036694213</v>
      </c>
      <c r="I34" s="16">
        <f t="shared" si="2"/>
        <v>231977.60036694159</v>
      </c>
    </row>
    <row r="35" spans="1:9" x14ac:dyDescent="0.35">
      <c r="A35" s="15" t="s">
        <v>9</v>
      </c>
      <c r="B35" s="75">
        <v>27</v>
      </c>
      <c r="C35" s="76">
        <v>45225</v>
      </c>
      <c r="D35" s="13">
        <f t="shared" si="0"/>
        <v>23326.417193968333</v>
      </c>
      <c r="E35" s="13">
        <v>173.58280603166637</v>
      </c>
      <c r="F35" s="13">
        <v>23500</v>
      </c>
      <c r="G35" s="14">
        <f t="shared" si="1"/>
        <v>210717.81565771668</v>
      </c>
      <c r="H35" s="13">
        <v>23197.760036694213</v>
      </c>
      <c r="I35" s="16">
        <f t="shared" si="2"/>
        <v>208779.84033024739</v>
      </c>
    </row>
    <row r="36" spans="1:9" x14ac:dyDescent="0.35">
      <c r="A36" s="15" t="s">
        <v>9</v>
      </c>
      <c r="B36" s="75">
        <v>28</v>
      </c>
      <c r="C36" s="76">
        <v>45256</v>
      </c>
      <c r="D36" s="13">
        <f t="shared" si="0"/>
        <v>23343.71762005386</v>
      </c>
      <c r="E36" s="13">
        <v>156.28237994613986</v>
      </c>
      <c r="F36" s="13">
        <v>23500</v>
      </c>
      <c r="G36" s="14">
        <f t="shared" si="1"/>
        <v>187374.09803766283</v>
      </c>
      <c r="H36" s="13">
        <v>23197.760036694213</v>
      </c>
      <c r="I36" s="16">
        <f t="shared" si="2"/>
        <v>185582.08029355318</v>
      </c>
    </row>
    <row r="37" spans="1:9" x14ac:dyDescent="0.35">
      <c r="A37" s="15" t="s">
        <v>9</v>
      </c>
      <c r="B37" s="75">
        <v>29</v>
      </c>
      <c r="C37" s="76">
        <v>45286</v>
      </c>
      <c r="D37" s="13">
        <f t="shared" si="0"/>
        <v>23361.030877288733</v>
      </c>
      <c r="E37" s="13">
        <v>138.96912271126658</v>
      </c>
      <c r="F37" s="13">
        <v>23500</v>
      </c>
      <c r="G37" s="14">
        <f t="shared" si="1"/>
        <v>164013.06716037411</v>
      </c>
      <c r="H37" s="13">
        <v>23197.760036694213</v>
      </c>
      <c r="I37" s="16">
        <f t="shared" si="2"/>
        <v>162384.32025685898</v>
      </c>
    </row>
    <row r="38" spans="1:9" x14ac:dyDescent="0.35">
      <c r="A38" s="15" t="s">
        <v>9</v>
      </c>
      <c r="B38" s="75">
        <v>30</v>
      </c>
      <c r="C38" s="76">
        <v>45317</v>
      </c>
      <c r="D38" s="13">
        <f t="shared" si="0"/>
        <v>23378.356975189388</v>
      </c>
      <c r="E38" s="13">
        <v>121.64302481061077</v>
      </c>
      <c r="F38" s="13">
        <v>23500</v>
      </c>
      <c r="G38" s="14">
        <f t="shared" si="1"/>
        <v>140634.71018518473</v>
      </c>
      <c r="H38" s="13">
        <v>23197.760036694213</v>
      </c>
      <c r="I38" s="16">
        <f t="shared" si="2"/>
        <v>139186.56022016477</v>
      </c>
    </row>
    <row r="39" spans="1:9" ht="15" thickBot="1" x14ac:dyDescent="0.4">
      <c r="A39" s="15" t="s">
        <v>9</v>
      </c>
      <c r="B39" s="75">
        <v>31</v>
      </c>
      <c r="C39" s="76">
        <v>45348</v>
      </c>
      <c r="D39" s="13">
        <f t="shared" si="0"/>
        <v>23395.69592327932</v>
      </c>
      <c r="E39" s="13">
        <v>104.30407672067862</v>
      </c>
      <c r="F39" s="13">
        <v>23500</v>
      </c>
      <c r="G39" s="14">
        <f t="shared" si="1"/>
        <v>117239.01426190541</v>
      </c>
      <c r="H39" s="13">
        <v>23197.760036694213</v>
      </c>
      <c r="I39" s="16">
        <f t="shared" si="2"/>
        <v>115988.80018347056</v>
      </c>
    </row>
    <row r="40" spans="1:9" x14ac:dyDescent="0.35">
      <c r="A40" s="15" t="s">
        <v>9</v>
      </c>
      <c r="B40" s="84">
        <v>32</v>
      </c>
      <c r="C40" s="85">
        <v>45377</v>
      </c>
      <c r="D40" s="86">
        <f t="shared" si="0"/>
        <v>23413.047731089086</v>
      </c>
      <c r="E40" s="86">
        <v>86.952268910913133</v>
      </c>
      <c r="F40" s="86">
        <v>23500</v>
      </c>
      <c r="G40" s="87">
        <f t="shared" si="1"/>
        <v>93825.966530816324</v>
      </c>
      <c r="H40" s="86">
        <v>23197.760036694213</v>
      </c>
      <c r="I40" s="88">
        <f t="shared" si="2"/>
        <v>92791.040146776359</v>
      </c>
    </row>
    <row r="41" spans="1:9" x14ac:dyDescent="0.35">
      <c r="A41" s="15" t="s">
        <v>9</v>
      </c>
      <c r="B41" s="75">
        <v>33</v>
      </c>
      <c r="C41" s="76">
        <v>45408</v>
      </c>
      <c r="D41" s="13">
        <f t="shared" si="0"/>
        <v>23430.41240815631</v>
      </c>
      <c r="E41" s="13">
        <v>69.587591843688742</v>
      </c>
      <c r="F41" s="13">
        <v>23500</v>
      </c>
      <c r="G41" s="14">
        <f t="shared" si="1"/>
        <v>70395.554122660018</v>
      </c>
      <c r="H41" s="13">
        <v>23197.760036694213</v>
      </c>
      <c r="I41" s="16">
        <f t="shared" si="2"/>
        <v>69593.280110082153</v>
      </c>
    </row>
    <row r="42" spans="1:9" x14ac:dyDescent="0.35">
      <c r="A42" s="15" t="s">
        <v>9</v>
      </c>
      <c r="B42" s="75">
        <v>34</v>
      </c>
      <c r="C42" s="76">
        <v>45438</v>
      </c>
      <c r="D42" s="13">
        <f t="shared" si="0"/>
        <v>23447.789964025695</v>
      </c>
      <c r="E42" s="13">
        <v>52.210035974306138</v>
      </c>
      <c r="F42" s="13">
        <v>23500</v>
      </c>
      <c r="G42" s="14">
        <f t="shared" si="1"/>
        <v>46947.764158634323</v>
      </c>
      <c r="H42" s="13">
        <v>23197.760036694213</v>
      </c>
      <c r="I42" s="16">
        <f t="shared" si="2"/>
        <v>46395.520073387939</v>
      </c>
    </row>
    <row r="43" spans="1:9" x14ac:dyDescent="0.35">
      <c r="A43" s="15" t="s">
        <v>9</v>
      </c>
      <c r="B43" s="75">
        <v>35</v>
      </c>
      <c r="C43" s="76">
        <v>45469</v>
      </c>
      <c r="D43" s="13">
        <f t="shared" si="0"/>
        <v>23465.180408249013</v>
      </c>
      <c r="E43" s="13">
        <v>34.81959175098708</v>
      </c>
      <c r="F43" s="13">
        <v>23500</v>
      </c>
      <c r="G43" s="14">
        <f t="shared" si="1"/>
        <v>23482.583750385311</v>
      </c>
      <c r="H43" s="13">
        <v>23197.760036694213</v>
      </c>
      <c r="I43" s="16">
        <f t="shared" si="2"/>
        <v>23197.760036693726</v>
      </c>
    </row>
    <row r="44" spans="1:9" ht="15" thickBot="1" x14ac:dyDescent="0.4">
      <c r="A44" s="15" t="s">
        <v>9</v>
      </c>
      <c r="B44" s="75">
        <v>36</v>
      </c>
      <c r="C44" s="76">
        <v>45499</v>
      </c>
      <c r="D44" s="13">
        <f t="shared" si="0"/>
        <v>23482.583750385133</v>
      </c>
      <c r="E44" s="13">
        <v>17.416249614869063</v>
      </c>
      <c r="F44" s="13">
        <v>23500</v>
      </c>
      <c r="G44" s="14">
        <f t="shared" si="1"/>
        <v>1.7826096154749393E-10</v>
      </c>
      <c r="H44" s="13">
        <v>23197.760036694213</v>
      </c>
      <c r="I44" s="16">
        <f t="shared" si="2"/>
        <v>-4.8748916015028954E-10</v>
      </c>
    </row>
    <row r="45" spans="1:9" s="18" customFormat="1" ht="15" thickBot="1" x14ac:dyDescent="0.4">
      <c r="A45" s="4"/>
      <c r="B45" s="19" t="s">
        <v>10</v>
      </c>
      <c r="C45" s="19"/>
      <c r="D45" s="20">
        <f>SUM(D9:D44)</f>
        <v>835119.36132099165</v>
      </c>
      <c r="E45" s="20">
        <f>SUM(E9:E44)</f>
        <v>10880.638679008422</v>
      </c>
      <c r="F45" s="20">
        <f>SUM(F9:F44)</f>
        <v>846000</v>
      </c>
      <c r="G45" s="21"/>
      <c r="H45" s="21">
        <f>SUM(H9:H44)</f>
        <v>835119.36132099212</v>
      </c>
      <c r="I45" s="19"/>
    </row>
    <row r="46" spans="1:9" ht="15" thickTop="1" x14ac:dyDescent="0.35"/>
  </sheetData>
  <pageMargins left="0.7" right="0.7" top="0.75" bottom="0.75" header="0.3" footer="0.3"/>
  <pageSetup scale="86" fitToHeight="0" orientation="landscape" horizontalDpi="200" verticalDpi="200" r:id="rId1"/>
  <headerFooter differentFirst="1">
    <oddHeader>&amp;CIndividual Lease Amortization Schedule</oddHeader>
    <oddFooter>&amp;LSource: Washington State Facilities Portfolio Management Tool
9/20/2021 10:35 AM&amp;RPage &amp;P</oddFooter>
    <firstFooter>&amp;LSource: Washington State Facilities Portfolio Management Tool
9/20/2021 10:35 AM&amp;RPage &amp;P</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E103-95CB-4523-BDA5-BFF8BD8465D9}">
  <sheetPr>
    <pageSetUpPr fitToPage="1"/>
  </sheetPr>
  <dimension ref="A1:T7"/>
  <sheetViews>
    <sheetView zoomScaleNormal="100" workbookViewId="0">
      <selection activeCell="H12" sqref="H12"/>
    </sheetView>
  </sheetViews>
  <sheetFormatPr defaultColWidth="9.08984375" defaultRowHeight="14.5" x14ac:dyDescent="0.35"/>
  <cols>
    <col min="1" max="1" width="16.6328125" style="4" customWidth="1"/>
    <col min="2" max="2" width="11.6328125" style="4" customWidth="1"/>
    <col min="3" max="3" width="9" style="4" customWidth="1"/>
    <col min="4" max="4" width="27" style="4" customWidth="1"/>
    <col min="5" max="5" width="11.6328125" style="4" customWidth="1"/>
    <col min="6" max="6" width="13.6328125" style="4" customWidth="1"/>
    <col min="7" max="11" width="14.6328125" style="4" customWidth="1"/>
    <col min="12" max="16384" width="9.08984375" style="4"/>
  </cols>
  <sheetData>
    <row r="1" spans="1:20" ht="26" x14ac:dyDescent="0.6">
      <c r="A1" s="1" t="s">
        <v>90</v>
      </c>
      <c r="B1" s="1"/>
      <c r="C1" s="1"/>
      <c r="D1" s="1"/>
      <c r="E1" s="1"/>
      <c r="F1" s="1"/>
      <c r="G1" s="1"/>
      <c r="H1" s="1"/>
      <c r="I1" s="1"/>
      <c r="J1" s="1"/>
      <c r="K1" s="1"/>
      <c r="M1" s="77" t="s">
        <v>88</v>
      </c>
      <c r="N1" s="52"/>
      <c r="O1" s="52"/>
      <c r="P1" s="52"/>
      <c r="Q1" s="52"/>
      <c r="R1" s="52"/>
      <c r="S1" s="52"/>
      <c r="T1" s="52"/>
    </row>
    <row r="2" spans="1:20" ht="15.5" x14ac:dyDescent="0.35">
      <c r="A2" s="25" t="s">
        <v>91</v>
      </c>
      <c r="B2" s="2"/>
      <c r="C2" s="2"/>
      <c r="D2" s="2"/>
      <c r="E2" s="2"/>
      <c r="F2" s="2"/>
      <c r="G2" s="2"/>
      <c r="H2" s="2"/>
      <c r="I2" s="2"/>
      <c r="J2" s="2"/>
      <c r="M2" s="48"/>
    </row>
    <row r="3" spans="1:20" x14ac:dyDescent="0.35">
      <c r="A3" s="25"/>
      <c r="B3" s="2"/>
      <c r="C3" s="2"/>
      <c r="D3" s="2"/>
      <c r="E3" s="2"/>
      <c r="F3" s="2"/>
      <c r="G3" s="2"/>
      <c r="H3" s="2"/>
      <c r="I3" s="2"/>
      <c r="J3" s="2"/>
    </row>
    <row r="4" spans="1:20" ht="43.5" x14ac:dyDescent="0.35">
      <c r="A4" s="34" t="s">
        <v>0</v>
      </c>
      <c r="B4" s="34" t="s">
        <v>77</v>
      </c>
      <c r="C4" s="34" t="s">
        <v>27</v>
      </c>
      <c r="D4" s="34" t="s">
        <v>26</v>
      </c>
      <c r="E4" s="34" t="s">
        <v>25</v>
      </c>
      <c r="F4" s="34" t="s">
        <v>24</v>
      </c>
      <c r="G4" s="34" t="s">
        <v>6</v>
      </c>
      <c r="H4" s="34" t="s">
        <v>7</v>
      </c>
      <c r="I4" s="34" t="s">
        <v>23</v>
      </c>
      <c r="J4" s="34" t="s">
        <v>22</v>
      </c>
      <c r="K4" s="34" t="s">
        <v>92</v>
      </c>
    </row>
    <row r="5" spans="1:20" x14ac:dyDescent="0.35">
      <c r="A5" s="33" t="s">
        <v>11</v>
      </c>
      <c r="B5" s="33" t="s">
        <v>78</v>
      </c>
      <c r="C5" s="32" t="s">
        <v>12</v>
      </c>
      <c r="D5" s="32" t="s">
        <v>78</v>
      </c>
      <c r="E5" s="32" t="s">
        <v>82</v>
      </c>
      <c r="F5" s="32"/>
      <c r="G5" s="13">
        <v>253246.2255469143</v>
      </c>
      <c r="H5" s="13">
        <v>5253.7744530857253</v>
      </c>
      <c r="I5" s="13">
        <f>G5+H5</f>
        <v>258500.00000000003</v>
      </c>
      <c r="J5" s="13">
        <v>431.5559090324407</v>
      </c>
      <c r="K5" s="13">
        <v>255175.36040363635</v>
      </c>
    </row>
    <row r="6" spans="1:20" s="18" customFormat="1" ht="15" thickBot="1" x14ac:dyDescent="0.4">
      <c r="A6" s="31" t="s">
        <v>21</v>
      </c>
      <c r="B6" s="30"/>
      <c r="C6" s="30"/>
      <c r="D6" s="30"/>
      <c r="E6" s="30"/>
      <c r="F6" s="29"/>
      <c r="G6" s="29">
        <f>SUM(G5:G5)</f>
        <v>253246.2255469143</v>
      </c>
      <c r="H6" s="29">
        <f>SUM(H5:H5)</f>
        <v>5253.7744530857253</v>
      </c>
      <c r="I6" s="29">
        <f>SUM(I5:I5)</f>
        <v>258500.00000000003</v>
      </c>
      <c r="J6" s="29">
        <f>SUM(J5:J5)</f>
        <v>431.5559090324407</v>
      </c>
      <c r="K6" s="29">
        <f>SUM(K5:K5)</f>
        <v>255175.36040363635</v>
      </c>
    </row>
    <row r="7" spans="1:20" ht="15" thickTop="1" x14ac:dyDescent="0.35"/>
  </sheetData>
  <pageMargins left="0.7" right="0.7" top="0.75" bottom="0.75" header="0.3" footer="0.3"/>
  <pageSetup scale="76" fitToHeight="0" orientation="landscape" horizontalDpi="200" verticalDpi="200" r:id="rId1"/>
  <headerFooter differentFirst="1">
    <oddHeader>&amp;CLease Accounting Activity for Agency 500 - Apple Commission</oddHeader>
    <oddFooter>&amp;LSource: Washington State Facilities Portfolio Management Tool
9/20/2021 10:50 AM&amp;RPage &amp;P</oddFooter>
    <firstFooter>&amp;LSource: Washington State Facilities Portfolio Management Tool
9/20/2021 10:50 AM&amp;RPage &amp;P</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3AD0A-299D-4FE5-9ECC-1AC0426D41D2}">
  <sheetPr>
    <pageSetUpPr fitToPage="1"/>
  </sheetPr>
  <dimension ref="A1:W7"/>
  <sheetViews>
    <sheetView zoomScaleNormal="100" workbookViewId="0">
      <selection activeCell="N1" sqref="N1:U30"/>
    </sheetView>
  </sheetViews>
  <sheetFormatPr defaultColWidth="9.08984375" defaultRowHeight="14.5" x14ac:dyDescent="0.35"/>
  <cols>
    <col min="1" max="1" width="8.984375E-2" style="4" customWidth="1"/>
    <col min="2" max="2" width="10.08984375" style="4" customWidth="1"/>
    <col min="3" max="3" width="13.6328125" style="4" customWidth="1"/>
    <col min="4" max="4" width="11.08984375" style="4" customWidth="1"/>
    <col min="5" max="5" width="27" style="4" customWidth="1"/>
    <col min="6" max="6" width="12.6328125" style="4" customWidth="1"/>
    <col min="7" max="7" width="10.90625" style="4" customWidth="1"/>
    <col min="8" max="9" width="11" style="4" customWidth="1"/>
    <col min="10" max="10" width="10.6328125" style="4" customWidth="1"/>
    <col min="11" max="12" width="19.08984375" style="4" customWidth="1"/>
    <col min="13" max="16384" width="9.08984375" style="4"/>
  </cols>
  <sheetData>
    <row r="1" spans="1:23" ht="26" x14ac:dyDescent="0.6">
      <c r="A1" s="1" t="s">
        <v>89</v>
      </c>
      <c r="B1" s="1"/>
      <c r="C1" s="1"/>
      <c r="D1" s="1"/>
      <c r="E1" s="1"/>
      <c r="F1" s="1"/>
      <c r="G1" s="1"/>
      <c r="H1" s="1"/>
      <c r="I1" s="1"/>
      <c r="J1" s="1"/>
      <c r="K1" s="1"/>
      <c r="L1" s="1"/>
      <c r="N1" s="77" t="s">
        <v>88</v>
      </c>
      <c r="O1" s="52"/>
      <c r="P1" s="52"/>
      <c r="Q1" s="52"/>
      <c r="R1" s="52"/>
      <c r="S1" s="52"/>
      <c r="T1" s="52"/>
      <c r="U1" s="52"/>
      <c r="V1" s="52"/>
      <c r="W1" s="52"/>
    </row>
    <row r="2" spans="1:23" ht="15.5" x14ac:dyDescent="0.35">
      <c r="A2" s="2" t="s">
        <v>87</v>
      </c>
      <c r="B2" s="2"/>
      <c r="C2" s="2"/>
      <c r="D2" s="2"/>
      <c r="E2" s="2"/>
      <c r="F2" s="2"/>
      <c r="G2" s="2"/>
      <c r="H2" s="2"/>
      <c r="I2" s="2"/>
      <c r="N2" s="48"/>
    </row>
    <row r="3" spans="1:23" x14ac:dyDescent="0.35">
      <c r="B3" s="2"/>
      <c r="C3" s="2"/>
      <c r="D3" s="2"/>
      <c r="E3" s="2"/>
      <c r="F3" s="2"/>
      <c r="G3" s="2"/>
      <c r="H3" s="2"/>
      <c r="I3" s="2"/>
    </row>
    <row r="4" spans="1:23" ht="43.5" x14ac:dyDescent="0.35">
      <c r="B4" s="34" t="s">
        <v>0</v>
      </c>
      <c r="C4" s="34" t="s">
        <v>77</v>
      </c>
      <c r="D4" s="34" t="s">
        <v>1</v>
      </c>
      <c r="E4" s="34" t="s">
        <v>26</v>
      </c>
      <c r="F4" s="34" t="s">
        <v>25</v>
      </c>
      <c r="G4" s="34" t="s">
        <v>24</v>
      </c>
      <c r="H4" s="34" t="s">
        <v>86</v>
      </c>
      <c r="I4" s="34" t="s">
        <v>85</v>
      </c>
      <c r="J4" s="34" t="s">
        <v>84</v>
      </c>
      <c r="K4" s="34" t="s">
        <v>81</v>
      </c>
      <c r="L4" s="34" t="s">
        <v>83</v>
      </c>
    </row>
    <row r="5" spans="1:23" x14ac:dyDescent="0.35">
      <c r="B5" s="33" t="s">
        <v>11</v>
      </c>
      <c r="C5" s="33" t="s">
        <v>78</v>
      </c>
      <c r="D5" s="38" t="s">
        <v>12</v>
      </c>
      <c r="E5" s="38" t="s">
        <v>78</v>
      </c>
      <c r="F5" s="38" t="s">
        <v>82</v>
      </c>
      <c r="G5" s="38"/>
      <c r="H5" s="39">
        <v>44434</v>
      </c>
      <c r="I5" s="39">
        <v>45529</v>
      </c>
      <c r="J5" s="32">
        <v>3</v>
      </c>
      <c r="K5" s="13">
        <v>579944.00091735541</v>
      </c>
      <c r="L5" s="13">
        <v>581873.1357740775</v>
      </c>
    </row>
    <row r="6" spans="1:23" s="18" customFormat="1" ht="15" thickBot="1" x14ac:dyDescent="0.4">
      <c r="B6" s="40"/>
      <c r="D6" s="40"/>
      <c r="E6" s="40"/>
      <c r="F6" s="41"/>
      <c r="G6" s="41"/>
      <c r="K6" s="30">
        <f>SUM(K5:K5)</f>
        <v>579944.00091735541</v>
      </c>
      <c r="L6" s="30">
        <f>SUM(L5:L5)</f>
        <v>581873.1357740775</v>
      </c>
    </row>
    <row r="7" spans="1:23" ht="15" thickTop="1" x14ac:dyDescent="0.35"/>
  </sheetData>
  <pageMargins left="0.7" right="0.7" top="0.75" bottom="0.75" header="0.3" footer="0.3"/>
  <pageSetup scale="65" fitToHeight="0" orientation="landscape" horizontalDpi="200" verticalDpi="200" r:id="rId1"/>
  <headerFooter differentFirst="1">
    <oddHeader>&amp;CReceivable Leases for 500 - Apple Commission</oddHeader>
    <oddFooter>&amp;LSource: Washington State Facilities Portfolio Management Tool
11/30/2021 1:52 PM&amp;RPage &amp;P</oddFooter>
    <firstFooter>&amp;LSource: Washington State Facilities Portfolio Management Tool
11/30/2021 1:52 PM&amp;RPage &amp;P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Illustrative Entries</vt:lpstr>
      <vt:lpstr>Amortization Schedule</vt:lpstr>
      <vt:lpstr>Receivable Lease Acctg Activity</vt:lpstr>
      <vt:lpstr>Summary Receivable Lease Acctg</vt:lpstr>
      <vt:lpstr>'Receivable Lease Acctg Activity'!__Details__X</vt:lpstr>
      <vt:lpstr>'Summary Receivable Lease Acctg'!__Details__X</vt:lpstr>
      <vt:lpstr>__Details__X</vt:lpstr>
      <vt:lpstr>'Amortization Schedule'!Print_Titles</vt:lpstr>
      <vt:lpstr>'Receivable Lease Acctg Activity'!Print_Titles</vt:lpstr>
      <vt:lpstr>'Summary Receivable Lease Acctg'!Print_Titles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Quichocho, Anna (OFM)</dc:creator>
  <cp:lastModifiedBy>Lori Carambot</cp:lastModifiedBy>
  <dcterms:created xsi:type="dcterms:W3CDTF">2021-09-20T17:35:37Z</dcterms:created>
  <dcterms:modified xsi:type="dcterms:W3CDTF">2022-05-10T19:19:05Z</dcterms:modified>
</cp:coreProperties>
</file>