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O:\CAPITAL BUDGET REQUESTS\CapReq 2027-29\2027-29 Intermediate Scoring Process\27-29 Intermediate Submit Forms\"/>
    </mc:Choice>
  </mc:AlternateContent>
  <xr:revisionPtr revIDLastSave="0" documentId="13_ncr:1_{91A5B1C3-99F1-4FA6-A2AA-600D3EA475E2}" xr6:coauthVersionLast="47" xr6:coauthVersionMax="47" xr10:uidLastSave="{00000000-0000-0000-0000-000000000000}"/>
  <workbookProtection lockStructure="1"/>
  <bookViews>
    <workbookView xWindow="-25635" yWindow="750" windowWidth="22065" windowHeight="16950" xr2:uid="{A56B641C-2B58-4C02-8A48-5CC43D3BF15D}"/>
  </bookViews>
  <sheets>
    <sheet name="Workbook Instructions" sheetId="8" r:id="rId1"/>
    <sheet name="Checklist" sheetId="3" r:id="rId2"/>
    <sheet name="Proj Info Template" sheetId="5" r:id="rId3"/>
    <sheet name="Eval Criteria" sheetId="12" r:id="rId4"/>
    <sheet name="Q6 Expected Cost" sheetId="1" r:id="rId5"/>
    <sheet name="Q7 Utilization" sheetId="10" r:id="rId6"/>
    <sheet name="Lookup Tables" sheetId="2" state="hidden" r:id="rId7"/>
  </sheets>
  <definedNames>
    <definedName name="_bookmark16" localSheetId="3">'Eval Criteria'!$B$4</definedName>
    <definedName name="_bookmark17" localSheetId="3">'Eval Criteria'!$B$19</definedName>
    <definedName name="_xlnm.Print_Area" localSheetId="1">Checklist!$B$2:$I$37</definedName>
    <definedName name="_xlnm.Print_Area" localSheetId="4">'Q6 Expected Cost'!$B$26:$H$39</definedName>
    <definedName name="_xlnm.Print_Area" localSheetId="5">'Q7 Utilization'!$C$1:$K$39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 l="1"/>
  <c r="F17" i="1" a="1"/>
  <c r="F17" i="1" s="1"/>
  <c r="D18" i="1"/>
  <c r="D19" i="1"/>
  <c r="D17" i="1"/>
  <c r="D7" i="1"/>
  <c r="D8" i="1"/>
  <c r="D9" i="1"/>
  <c r="D10" i="1"/>
  <c r="D11" i="1"/>
  <c r="D12" i="1"/>
  <c r="D6" i="1"/>
  <c r="E30" i="1" l="1"/>
  <c r="E31" i="1"/>
  <c r="E32" i="1"/>
  <c r="E33" i="1"/>
  <c r="E34" i="1"/>
  <c r="E35" i="1"/>
  <c r="E29" i="1"/>
  <c r="E10" i="1"/>
  <c r="D21" i="1"/>
  <c r="D22" i="1" s="1"/>
  <c r="G19" i="1"/>
  <c r="G18" i="1"/>
  <c r="G17" i="1"/>
  <c r="D13" i="1"/>
  <c r="E13" i="1" s="1"/>
  <c r="J30" i="10"/>
  <c r="J32" i="10" s="1"/>
  <c r="H26" i="10"/>
  <c r="F26" i="10"/>
  <c r="E9" i="1" l="1"/>
  <c r="E12" i="1"/>
  <c r="E11" i="1"/>
  <c r="E8" i="1"/>
  <c r="E36" i="1"/>
  <c r="E7" i="1"/>
  <c r="E6" i="1"/>
  <c r="G20" i="1"/>
  <c r="J26" i="10"/>
  <c r="E25" i="5" l="1"/>
  <c r="D6" i="5"/>
  <c r="D5" i="5"/>
  <c r="E18" i="5" l="1"/>
  <c r="G15" i="5"/>
  <c r="G16" i="5"/>
  <c r="G17" i="5"/>
  <c r="H23" i="5"/>
  <c r="H24" i="5"/>
  <c r="H22" i="5"/>
  <c r="D30" i="1" l="1"/>
  <c r="F30" i="1" s="1"/>
  <c r="D32" i="1"/>
  <c r="F32" i="1" s="1"/>
  <c r="D34" i="1"/>
  <c r="F34" i="1" s="1"/>
  <c r="D35" i="1"/>
  <c r="F35" i="1" s="1"/>
  <c r="D29" i="1"/>
  <c r="D31" i="1"/>
  <c r="F31" i="1" s="1"/>
  <c r="D33" i="1"/>
  <c r="F33" i="1" s="1"/>
  <c r="G11" i="5"/>
  <c r="G14" i="5"/>
  <c r="G13" i="5"/>
  <c r="G12" i="5"/>
  <c r="G18" i="5"/>
  <c r="H25" i="5"/>
  <c r="F28" i="1" l="1"/>
  <c r="F29" i="1"/>
  <c r="F36" i="1" l="1"/>
  <c r="H36" i="1" l="1"/>
  <c r="J36" i="1" s="1"/>
  <c r="F38" i="1"/>
  <c r="H39" i="1" s="1"/>
  <c r="J39" i="1" s="1"/>
  <c r="F37" i="1"/>
  <c r="H38" i="1" l="1"/>
  <c r="J38" i="1" s="1"/>
  <c r="H37" i="1"/>
  <c r="J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<sst xmlns="http://schemas.openxmlformats.org/spreadsheetml/2006/main" count="252" uniqueCount="215">
  <si>
    <t>Expected Cost Multiplier:</t>
  </si>
  <si>
    <t>Facility Type (use codes)</t>
  </si>
  <si>
    <t>GSF by Type</t>
  </si>
  <si>
    <t>Expected Cost</t>
  </si>
  <si>
    <t>My Project</t>
  </si>
  <si>
    <t>Classroom (100s)</t>
  </si>
  <si>
    <t>Administration (300s)</t>
  </si>
  <si>
    <t>Library (400s)</t>
  </si>
  <si>
    <t>Day Care (640)</t>
  </si>
  <si>
    <t>Support (700s)</t>
  </si>
  <si>
    <t>Mid-construction Date</t>
  </si>
  <si>
    <t>Expected Cost Multiplier</t>
  </si>
  <si>
    <t>Science labs (200s, except 250)</t>
  </si>
  <si>
    <t>Assembly (600s, except 640)</t>
  </si>
  <si>
    <t>Bates</t>
  </si>
  <si>
    <t>Bellevue</t>
  </si>
  <si>
    <t>Bellingham</t>
  </si>
  <si>
    <t>Big Bend</t>
  </si>
  <si>
    <t>Cascadia</t>
  </si>
  <si>
    <t>Centralia</t>
  </si>
  <si>
    <t>Clark</t>
  </si>
  <si>
    <t>Clover Park</t>
  </si>
  <si>
    <t>Columbia Basin</t>
  </si>
  <si>
    <t>Edmonds</t>
  </si>
  <si>
    <t>Everett</t>
  </si>
  <si>
    <t>Grays Harbor</t>
  </si>
  <si>
    <t>Green River</t>
  </si>
  <si>
    <t>Highline</t>
  </si>
  <si>
    <t>Lake Washington</t>
  </si>
  <si>
    <t>Lower Columbia</t>
  </si>
  <si>
    <t>Olympic</t>
  </si>
  <si>
    <t>Peninsula</t>
  </si>
  <si>
    <t>Pierce Fort Steilacoom</t>
  </si>
  <si>
    <t>Pierce Puyallup</t>
  </si>
  <si>
    <t>Renton</t>
  </si>
  <si>
    <t>Seattle Central</t>
  </si>
  <si>
    <t>Shoreline</t>
  </si>
  <si>
    <t>Skagit Valley</t>
  </si>
  <si>
    <t>South Puget Sound</t>
  </si>
  <si>
    <t>Spokane Falls</t>
  </si>
  <si>
    <t>Tacoma</t>
  </si>
  <si>
    <t>Walla Walla</t>
  </si>
  <si>
    <t>Wenatchee Valley</t>
  </si>
  <si>
    <t>Whatcom</t>
  </si>
  <si>
    <t>Yakima Valley</t>
  </si>
  <si>
    <t>College</t>
  </si>
  <si>
    <t>Spokane CC</t>
  </si>
  <si>
    <t>North Seattle</t>
  </si>
  <si>
    <t>South Seattle</t>
  </si>
  <si>
    <t>Project title</t>
  </si>
  <si>
    <t>UFI</t>
  </si>
  <si>
    <t>Primary contact for proposal</t>
  </si>
  <si>
    <t>Email</t>
  </si>
  <si>
    <t>Proposal Content</t>
  </si>
  <si>
    <t>Minimum Project Requirements</t>
  </si>
  <si>
    <t>Appendices: templates, forms, exhibits, and supporitng documentation for evaluation.</t>
  </si>
  <si>
    <t>Project does not include improvements to temporary or portable facilities.</t>
  </si>
  <si>
    <t>Project is not an exclusive enterprise function such as bookstore, dormatory, or contract food service.</t>
  </si>
  <si>
    <t>If project includes renovation or replacements, affected building(s) have ben owned by the college for 20-years.</t>
  </si>
  <si>
    <t>Project meets LEED Silver standards requirements.</t>
  </si>
  <si>
    <t>College has set greenhouse gas emissions reduction goals consitent with RCW 70A.45 in policy or action plan.</t>
  </si>
  <si>
    <t>State funding request is $15 million or less.</t>
  </si>
  <si>
    <t>Required Appendices</t>
  </si>
  <si>
    <t>Cost estimate: C-100 budget form (in Excel format) and Uniformat II, Level 2 cost estimate.</t>
  </si>
  <si>
    <t>Local Board of Trustees resolution authorizing any local funding need for project.</t>
  </si>
  <si>
    <t>Links to referenced studies and technical reports.</t>
  </si>
  <si>
    <t>Relevant maps, plans, diagrams and sketches.</t>
  </si>
  <si>
    <t>Project information template.</t>
  </si>
  <si>
    <t>25Live space utiliztiaon for Fall 2025 classrooms and labs (Excel).</t>
  </si>
  <si>
    <t>Project narrative (6 page limit).</t>
  </si>
  <si>
    <t>Project proposal checklist (this form).</t>
  </si>
  <si>
    <t>Documentation of Exec. Order 21-02: EZ form with DAHP response and Tribal consultation correspondence.</t>
  </si>
  <si>
    <t>Start</t>
  </si>
  <si>
    <t>End</t>
  </si>
  <si>
    <t>Project Schedule</t>
  </si>
  <si>
    <t>Gross Square Footage</t>
  </si>
  <si>
    <t>Project:</t>
  </si>
  <si>
    <t>Expected MACC / GSF in 2021$</t>
  </si>
  <si>
    <t>Escalated MACC / GSF</t>
  </si>
  <si>
    <t>Scoring Thresholds</t>
  </si>
  <si>
    <t>Project GSF, Schedule, and MACC</t>
  </si>
  <si>
    <t>Score</t>
  </si>
  <si>
    <t>Escalation</t>
  </si>
  <si>
    <t>Multiplier</t>
  </si>
  <si>
    <t xml:space="preserve">The facility is state-owned. State capital funds cannot be spent on leased space. </t>
  </si>
  <si>
    <t>Project is a standalone phase and not dependent on aother project or phase to be complete.</t>
  </si>
  <si>
    <t>Projet is not a gymnasium, recreational, or athletic facility.</t>
  </si>
  <si>
    <t>Escalated MACC (from C100)</t>
  </si>
  <si>
    <t>College:</t>
  </si>
  <si>
    <t xml:space="preserve">  Classroom (100s)</t>
  </si>
  <si>
    <t xml:space="preserve">  Science labs (200s, except 250)</t>
  </si>
  <si>
    <t xml:space="preserve">  Administration (300s)</t>
  </si>
  <si>
    <t xml:space="preserve">  Library (400s)</t>
  </si>
  <si>
    <t xml:space="preserve">  Day Care (640)</t>
  </si>
  <si>
    <t xml:space="preserve">  Assembly (600s, except 640)</t>
  </si>
  <si>
    <t xml:space="preserve">  Support (700s)</t>
  </si>
  <si>
    <t xml:space="preserve">Gross Square Feet:  </t>
  </si>
  <si>
    <t xml:space="preserve">  Design </t>
  </si>
  <si>
    <t xml:space="preserve">  Construction </t>
  </si>
  <si>
    <t>Construction mid-point:</t>
  </si>
  <si>
    <t>Project Name:</t>
  </si>
  <si>
    <t>Fall 2025 Space Utilization</t>
  </si>
  <si>
    <t>Scheduled class labs</t>
  </si>
  <si>
    <t>Contact hours:</t>
  </si>
  <si>
    <t>Capacity utilization:</t>
  </si>
  <si>
    <t>Time utilization:</t>
  </si>
  <si>
    <t>Notes</t>
  </si>
  <si>
    <t>Capture period:</t>
  </si>
  <si>
    <t>Room capacity/seats:</t>
  </si>
  <si>
    <r>
      <rPr>
        <b/>
        <sz val="11"/>
        <color theme="1"/>
        <rFont val="Calibri"/>
        <family val="2"/>
        <scheme val="minor"/>
      </rPr>
      <t>45-hour Data Capture Window</t>
    </r>
    <r>
      <rPr>
        <sz val="11"/>
        <color theme="1"/>
        <rFont val="Calibri"/>
        <family val="1"/>
        <charset val="2"/>
        <scheme val="minor"/>
      </rPr>
      <t>: All colleges must report using a standard Monday–Friday, 8:00 am–5:00 pm schedule. In addition to the required Monday–Friday, 8:00 am-5:00 pm reporting period, colleges may define an alternate 45-hour period that better reflects peak utilization.</t>
    </r>
  </si>
  <si>
    <r>
      <rPr>
        <b/>
        <sz val="11"/>
        <color theme="1"/>
        <rFont val="Calibri"/>
        <family val="2"/>
        <scheme val="minor"/>
      </rPr>
      <t>Contact Hours</t>
    </r>
    <r>
      <rPr>
        <sz val="11"/>
        <color theme="1"/>
        <rFont val="Calibri"/>
        <family val="1"/>
        <charset val="2"/>
        <scheme val="minor"/>
      </rPr>
      <t>: Total scheduled instruction hours for state and Running Start enrollments in classrooms, labs, and other instructional spaces, collected during the first full week following the 10th instructional day of the preceding fall quarter. A contact hour is one hour of direct instructional engagement between faculty and students, which may occur through various modalities.</t>
    </r>
  </si>
  <si>
    <r>
      <rPr>
        <b/>
        <sz val="11"/>
        <color theme="1"/>
        <rFont val="Calibri"/>
        <family val="2"/>
        <scheme val="minor"/>
      </rPr>
      <t>Room Capacity</t>
    </r>
    <r>
      <rPr>
        <sz val="11"/>
        <color theme="1"/>
        <rFont val="Calibri"/>
        <family val="1"/>
        <charset val="2"/>
        <scheme val="minor"/>
      </rPr>
      <t>: The maximum capacity of the space for instruction reported by the college. The room capacity should be based on the physical limitations of the space or available workstations and the method of instruction.</t>
    </r>
  </si>
  <si>
    <t>Fall 2025 Capacity and Time Utilization</t>
  </si>
  <si>
    <t>Criteria for utilization data collection:</t>
  </si>
  <si>
    <t xml:space="preserve">Using data generated from 25Live, fill in the green shaded cells for the college. </t>
  </si>
  <si>
    <t>Space Utilization for Intermediate Project Evaluation</t>
  </si>
  <si>
    <t>&gt;137%</t>
  </si>
  <si>
    <t xml:space="preserve">Campus location </t>
  </si>
  <si>
    <t>Intermediate Project Proposal Checklist</t>
  </si>
  <si>
    <t>Released:</t>
  </si>
  <si>
    <t>https://www.sbctc.edu/colleges-staff/programs-services/capital-budget/capital-budget-development</t>
  </si>
  <si>
    <t>General classrooms</t>
  </si>
  <si>
    <t>Fall 2025 Time Utilization</t>
  </si>
  <si>
    <t>Intermediate project evaluation</t>
  </si>
  <si>
    <t>Team-scored criteria</t>
  </si>
  <si>
    <t>Evaluator score</t>
  </si>
  <si>
    <t>Max points</t>
  </si>
  <si>
    <t>% total</t>
  </si>
  <si>
    <t>1.  Problem statement/project need</t>
  </si>
  <si>
    <t>2.  Project scope</t>
  </si>
  <si>
    <t>3.  Addressing the need</t>
  </si>
  <si>
    <t>4.  Institutional alignment</t>
  </si>
  <si>
    <t>5.  State priorities</t>
  </si>
  <si>
    <t>Staff-scored criteria</t>
  </si>
  <si>
    <t>Subtotal:</t>
  </si>
  <si>
    <t>6.  Reasonableness of cost</t>
  </si>
  <si>
    <t>7.  Effective space utilization</t>
  </si>
  <si>
    <t>Total points:</t>
  </si>
  <si>
    <t>Criteria and scoring measure</t>
  </si>
  <si>
    <t>Maximum score</t>
  </si>
  <si>
    <t>20 points</t>
  </si>
  <si>
    <t>Is there a strong case that supports the need for a capital project? Consider clear, compelling, and well-supported evidence of need; includes multiple sources of data or documentation (e.g., facility assessments, enrollment trends, safety reports, accreditation findings, and workforce demand); demonstrates strong alignment with college/system priorities.</t>
  </si>
  <si>
    <t>15 points</t>
  </si>
  <si>
    <t>Is there sufficient detail for reviewers to fully understand what work will be accomplished? Is the scope described with clarity and specificity; all major components, systems, and affected facilities/program areas are identified?</t>
  </si>
  <si>
    <t>To what extent does the project scope directly and comprehensively satisfy the college’s stated preservation or programmatic needs?</t>
  </si>
  <si>
    <t>16 points</t>
  </si>
  <si>
    <t>2 points per plan Multiplier: 2</t>
  </si>
  <si>
    <t>10 points</t>
  </si>
  <si>
    <t>Possible team-scored points:</t>
  </si>
  <si>
    <t xml:space="preserve">Project is referenced and directly supports institutional priorities:
   a)      Facility master plan.
   b)      College strategic plan.
   c)       Academic or instructional plan.
   d)      Institutional plan for serving all students inclusively.
</t>
  </si>
  <si>
    <t xml:space="preserve">How well does the project addresses state priorities.
   a)      Maximizing space efficiency and utilization.
   b)      Reducing energy use intensity.
   c)       Reducing greenhouse gas emissions.
</t>
  </si>
  <si>
    <t>Evaluator score: 0-5
Multiplier: 2</t>
  </si>
  <si>
    <t>Evaluator score: 0-5
Multiplier: 3</t>
  </si>
  <si>
    <t>Evaluator score: 0-5
Multiplier: 4</t>
  </si>
  <si>
    <t>Scoring range</t>
  </si>
  <si>
    <t>Facility projects:</t>
  </si>
  <si>
    <t>Infrastructure projects:</t>
  </si>
  <si>
    <t>7.  Effective space utilization (Fall 2025)</t>
  </si>
  <si>
    <t>14 points</t>
  </si>
  <si>
    <t>Classroom and lab utilization:</t>
  </si>
  <si>
    <t>Possible staff-scored points:</t>
  </si>
  <si>
    <t>Total possible points:</t>
  </si>
  <si>
    <t>•	If class utilization is more than 23 hours per week, or lab utilization is more than 17 hours per week.</t>
  </si>
  <si>
    <t xml:space="preserve">•	If class utilization is at least 19 but less than 21 hours per week, and lab utilization is at least 12 but less than 15 per week. </t>
  </si>
  <si>
    <t>•	If class utilization is less than 19 hours per week or lab utilization is less than 12 per week.</t>
  </si>
  <si>
    <t>•	If class utilization is at least 21 but less than 23 hours per week, and lab utilization is at least 15 but less than 17 hours per week.</t>
  </si>
  <si>
    <r>
      <t>•</t>
    </r>
    <r>
      <rPr>
        <sz val="11"/>
        <color theme="1"/>
        <rFont val="Calibri"/>
        <family val="2"/>
        <scheme val="minor"/>
      </rPr>
      <t>      Total project cost is less than or equal to the expected cost per square foot for the facility type, escalated to the construction mid-point.</t>
    </r>
  </si>
  <si>
    <r>
      <t>•</t>
    </r>
    <r>
      <rPr>
        <sz val="11"/>
        <color theme="1"/>
        <rFont val="Calibri"/>
        <family val="2"/>
        <scheme val="minor"/>
      </rPr>
      <t>      Project cost is between 100% and 111% of expected cost.</t>
    </r>
  </si>
  <si>
    <r>
      <t>•</t>
    </r>
    <r>
      <rPr>
        <sz val="11"/>
        <color theme="1"/>
        <rFont val="Calibri"/>
        <family val="2"/>
        <scheme val="minor"/>
      </rPr>
      <t>      Project cost is between 111% and 137% of expected cost.</t>
    </r>
  </si>
  <si>
    <r>
      <t>•</t>
    </r>
    <r>
      <rPr>
        <sz val="11"/>
        <color theme="1"/>
        <rFont val="Calibri"/>
        <family val="2"/>
        <scheme val="minor"/>
      </rPr>
      <t>      Project cost is more than 137% of expected cost.</t>
    </r>
  </si>
  <si>
    <r>
      <t>•</t>
    </r>
    <r>
      <rPr>
        <sz val="11"/>
        <color theme="1"/>
        <rFont val="Calibri"/>
        <family val="2"/>
        <scheme val="minor"/>
      </rPr>
      <t>      Project costs are based on a comprehensive engineering study and detailed cost estimate by applicable specialty professionals.</t>
    </r>
  </si>
  <si>
    <r>
      <t>•</t>
    </r>
    <r>
      <rPr>
        <sz val="11"/>
        <color theme="1"/>
        <rFont val="Calibri"/>
        <family val="2"/>
        <scheme val="minor"/>
      </rPr>
      <t>      Project costs are based on a site survey and detailed cost estimate by an experienced project manager.</t>
    </r>
  </si>
  <si>
    <r>
      <t>•</t>
    </r>
    <r>
      <rPr>
        <sz val="11"/>
        <color theme="1"/>
        <rFont val="Calibri"/>
        <family val="2"/>
        <scheme val="minor"/>
      </rPr>
      <t>      Project costs are based on opinion letter or cost estimates lacking detail</t>
    </r>
  </si>
  <si>
    <r>
      <t>•</t>
    </r>
    <r>
      <rPr>
        <sz val="11"/>
        <color theme="1"/>
        <rFont val="Calibri"/>
        <family val="2"/>
        <scheme val="minor"/>
      </rPr>
      <t xml:space="preserve">      If time utilization is at least 60% for classrooms </t>
    </r>
    <r>
      <rPr>
        <b/>
        <sz val="11"/>
        <color theme="1"/>
        <rFont val="Calibri"/>
        <family val="2"/>
        <scheme val="minor"/>
      </rPr>
      <t xml:space="preserve">and </t>
    </r>
    <r>
      <rPr>
        <sz val="11"/>
        <color theme="1"/>
        <rFont val="Calibri"/>
        <family val="2"/>
        <scheme val="minor"/>
      </rPr>
      <t>at least 50% for labs.</t>
    </r>
  </si>
  <si>
    <t>Evaluation criteria and scoring summary:</t>
  </si>
  <si>
    <t>Total GSF:</t>
  </si>
  <si>
    <t xml:space="preserve">  Predesign (required for project $10M+)</t>
  </si>
  <si>
    <t>Project Information Template</t>
  </si>
  <si>
    <t>(include with proposal packet)</t>
  </si>
  <si>
    <t>This workbook includes two required forms for the project proposal packet and worksheets for calculating reasonableness of cost and space utilization scores.</t>
  </si>
  <si>
    <t>Instructions:</t>
  </si>
  <si>
    <t>SBCTC 2025-27 Intermediate Project Evaluation Worksheet</t>
  </si>
  <si>
    <t>For assistance, contact Kirk Knittle, 25-Live Functional Analyst at:
 kknittle@sbctc.edu or (360) 704-1034</t>
  </si>
  <si>
    <t>Worksheets for determining scores for reasonableness of cost and effective space utilization staff-scored evaluation criteria.</t>
  </si>
  <si>
    <t>The team-scored evaluation criteria are subjective, and will be scored by evaluation team members.</t>
  </si>
  <si>
    <t>Overview:</t>
  </si>
  <si>
    <t>Enter data into the green shaded fields for each form.</t>
  </si>
  <si>
    <t>Q6 - Expected Cost worksheet</t>
  </si>
  <si>
    <t>When all required data is entered, the criteria score will show in cells J36:J40</t>
  </si>
  <si>
    <t>Q7 - Effective Space Utilization worksheet</t>
  </si>
  <si>
    <t>For assistance, contact Kirk Knittle, 25-Live Functional Analyst at: kknittle@sbctc.edu or (360) 704-1034.</t>
  </si>
  <si>
    <t>The workbook is available for download at:</t>
  </si>
  <si>
    <t>The combined total of team-score and staff-score evaluation points will determine a projects evaluation score.</t>
  </si>
  <si>
    <t xml:space="preserve">The Checklist and Proj Info Template worksheets are required to be included with each proposal packet. </t>
  </si>
  <si>
    <t xml:space="preserve">https://www.sbctc.edu/colleges-staff/programs-services/capital-budget/capital-budget-development </t>
  </si>
  <si>
    <t>Total score:</t>
  </si>
  <si>
    <t>When all required data is entered, the criteria score will total in cell J32.</t>
  </si>
  <si>
    <t>Proposal submittal:</t>
  </si>
  <si>
    <r>
      <t>Proposal packets are due to SBCTC by</t>
    </r>
    <r>
      <rPr>
        <b/>
        <sz val="11"/>
        <color theme="1"/>
        <rFont val="Calibri"/>
        <family val="2"/>
        <scheme val="minor"/>
      </rPr>
      <t xml:space="preserve"> 5pm, Wednesday, April 15, 2026</t>
    </r>
    <r>
      <rPr>
        <sz val="11"/>
        <color theme="1"/>
        <rFont val="Calibri"/>
        <family val="2"/>
        <scheme val="minor"/>
      </rPr>
      <t>.</t>
    </r>
  </si>
  <si>
    <t xml:space="preserve">Submit proposal packets to: </t>
  </si>
  <si>
    <t xml:space="preserve">capitalbudget@sbctc.edu </t>
  </si>
  <si>
    <t>Proposal packet contents:</t>
  </si>
  <si>
    <t>Project proposal checklist</t>
  </si>
  <si>
    <t>Required attachments:</t>
  </si>
  <si>
    <t>Project information template</t>
  </si>
  <si>
    <t>Cost estimate: C-100 in Excel format</t>
  </si>
  <si>
    <t xml:space="preserve">25Live space utilization worksheet for Fall 2025, include backup (Excel) </t>
  </si>
  <si>
    <t>Executive order 21-02 compliance documentation</t>
  </si>
  <si>
    <t>Expected use of bond/COP proceeds form</t>
  </si>
  <si>
    <t>Recommended attachments:</t>
  </si>
  <si>
    <t>Maps, plans, diagrams and sketches</t>
  </si>
  <si>
    <t>Project narrative: written response to each of the evaluation criteria (6-page maximum)</t>
  </si>
  <si>
    <t>Local Board of Trustees resolution authorizing any local funding needed for the project</t>
  </si>
  <si>
    <t>The OFM C-100 (June 2025) cost estimate form must be completed prior to completing the Proj Info Template and Q6 Expected Cost worksheets.</t>
  </si>
  <si>
    <t xml:space="preserve">This workbook contains forms required for Intermediate project proposal submission.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</si>
</sst>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0.000"/>
    <numFmt numFmtId="165" formatCode="_(* #,##0_);_(* \(#,##0\);_(* &quot;-&quot;??_);_(@_)"/>
    <numFmt numFmtId="166" formatCode="_(&quot;$&quot;* #,##0_);_(&quot;$&quot;* \(#,##0\);_(&quot;$&quot;* &quot;-&quot;??_);_(@_)"/>
    <numFmt numFmtId="167" formatCode="0\ &quot;months&quot;"/>
    <numFmt numFmtId="168" formatCode="&quot; points&quot;"/>
    <numFmt numFmtId="169" formatCode="0.0"/>
    <numFmt numFmtId="170" formatCode="[$-409]mmmm\ d\,\ yyyy;@"/>
  </numFmts>
  <fonts count="20">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1"/>
      <color rgb="FFFF0000"/>
      <name val="Calibri"/>
      <family val="2"/>
      <scheme val="minor"/>
    </font>
    <font>
      <b/>
      <sz val="10"/>
      <color rgb="FF000000"/>
      <name val="Calibri"/>
      <family val="2"/>
    </font>
    <font>
      <sz val="10"/>
      <color rgb="FF000000"/>
      <name val="Calibri"/>
      <family val="2"/>
    </font>
    <font>
      <sz val="14"/>
      <color theme="1"/>
      <name val="Calibri"/>
      <family val="2"/>
      <scheme val="minor"/>
    </font>
    <font>
      <b/>
      <sz val="14"/>
      <color theme="1"/>
      <name val="Calibri"/>
      <family val="2"/>
      <scheme val="minor"/>
    </font>
    <font>
      <b/>
      <sz val="16"/>
      <color theme="1"/>
      <name val="Calibri"/>
      <family val="2"/>
      <scheme val="minor"/>
    </font>
    <font>
      <b/>
      <sz val="12"/>
      <color theme="1"/>
      <name val="Calibri"/>
      <family val="2"/>
      <scheme val="minor"/>
    </font>
    <font>
      <u/>
      <sz val="11"/>
      <color theme="1"/>
      <name val="Calibri"/>
      <family val="2"/>
      <scheme val="minor"/>
    </font>
    <font>
      <sz val="11"/>
      <color theme="1"/>
      <name val="Calibri"/>
      <family val="1"/>
      <charset val="2"/>
      <scheme val="minor"/>
    </font>
    <font>
      <u/>
      <sz val="11"/>
      <color theme="10"/>
      <name val="Calibri"/>
      <family val="2"/>
      <scheme val="minor"/>
    </font>
    <font>
      <b/>
      <sz val="11"/>
      <color rgb="FF000000"/>
      <name val="Calibri"/>
      <family val="2"/>
      <scheme val="minor"/>
    </font>
    <font>
      <sz val="11"/>
      <color rgb="FF000000"/>
      <name val="Calibri"/>
      <family val="2"/>
      <scheme val="minor"/>
    </font>
    <font>
      <sz val="16"/>
      <color rgb="FF0070CE"/>
      <name val="Calibri"/>
      <family val="2"/>
      <scheme val="minor"/>
    </font>
    <font>
      <sz val="20"/>
      <color rgb="FF163962"/>
      <name val="Calibri"/>
      <family val="2"/>
      <scheme val="minor"/>
    </font>
    <font>
      <sz val="11"/>
      <color rgb="FF505050"/>
      <name val="Calibri"/>
      <family val="2"/>
      <scheme val="minor"/>
    </font>
  </fonts>
  <fills count="8">
    <fill>
      <patternFill patternType="none"/>
    </fill>
    <fill>
      <patternFill patternType="gray125"/>
    </fill>
    <fill>
      <patternFill patternType="solid">
        <fgColor theme="6" tint="0.39997558519241921"/>
        <bgColor indexed="64"/>
      </patternFill>
    </fill>
    <fill>
      <patternFill patternType="solid">
        <fgColor theme="2"/>
        <bgColor indexed="64"/>
      </patternFill>
    </fill>
    <fill>
      <patternFill patternType="solid">
        <fgColor theme="6" tint="0.59999389629810485"/>
        <bgColor indexed="64"/>
      </patternFill>
    </fill>
    <fill>
      <patternFill patternType="solid">
        <fgColor rgb="FFFFE499"/>
        <bgColor indexed="64"/>
      </patternFill>
    </fill>
    <fill>
      <patternFill patternType="solid">
        <fgColor rgb="FF5B9BD4"/>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auto="1"/>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bottom style="thin">
        <color auto="1"/>
      </bottom>
      <diagonal/>
    </border>
    <border>
      <left/>
      <right/>
      <top/>
      <bottom style="thin">
        <color theme="0" tint="-0.24994659260841701"/>
      </bottom>
      <diagonal/>
    </border>
    <border>
      <left/>
      <right style="thin">
        <color indexed="64"/>
      </right>
      <top/>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style="medium">
        <color rgb="FF000000"/>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applyNumberFormat="0" applyFill="0" applyBorder="0" applyAlignment="0" applyProtection="0"/>
  </cellStyleXfs>
  <cellXfs count="194">
    <xf numFmtId="0" fontId="0" fillId="0" borderId="0" xfId="0"/>
    <xf numFmtId="0" fontId="2" fillId="0" borderId="0" xfId="0" applyFont="1"/>
    <xf numFmtId="164" fontId="0" fillId="0" borderId="0" xfId="0" applyNumberFormat="1"/>
    <xf numFmtId="0" fontId="6" fillId="0" borderId="6" xfId="0" applyFont="1" applyBorder="1" applyAlignment="1">
      <alignment horizontal="center" vertical="center" wrapText="1"/>
    </xf>
    <xf numFmtId="14" fontId="7" fillId="0" borderId="6" xfId="0" applyNumberFormat="1" applyFont="1" applyBorder="1" applyAlignment="1">
      <alignment horizontal="center" vertical="center" wrapText="1"/>
    </xf>
    <xf numFmtId="164" fontId="7" fillId="0" borderId="6" xfId="0" applyNumberFormat="1" applyFont="1" applyBorder="1" applyAlignment="1">
      <alignment horizontal="center" vertical="center" wrapText="1"/>
    </xf>
    <xf numFmtId="0" fontId="0" fillId="0" borderId="9" xfId="0" applyBorder="1"/>
    <xf numFmtId="0" fontId="0" fillId="0" borderId="10" xfId="0" applyBorder="1"/>
    <xf numFmtId="0" fontId="8" fillId="0" borderId="9" xfId="0" applyFont="1" applyBorder="1"/>
    <xf numFmtId="0" fontId="3" fillId="0" borderId="9" xfId="0" applyFont="1" applyBorder="1"/>
    <xf numFmtId="0" fontId="0" fillId="0" borderId="11" xfId="0" applyBorder="1"/>
    <xf numFmtId="0" fontId="0" fillId="0" borderId="12" xfId="0" applyBorder="1"/>
    <xf numFmtId="0" fontId="0" fillId="0" borderId="13" xfId="0" applyBorder="1"/>
    <xf numFmtId="14" fontId="0" fillId="2" borderId="1" xfId="0" applyNumberFormat="1" applyFill="1" applyBorder="1" applyAlignment="1" applyProtection="1">
      <alignment horizontal="center" vertical="center"/>
      <protection locked="0"/>
    </xf>
    <xf numFmtId="0" fontId="0" fillId="2" borderId="1" xfId="0" applyFill="1" applyBorder="1" applyProtection="1">
      <protection locked="0"/>
    </xf>
    <xf numFmtId="9" fontId="2" fillId="2" borderId="1" xfId="3" applyFont="1" applyFill="1" applyBorder="1" applyProtection="1">
      <protection locked="0"/>
    </xf>
    <xf numFmtId="170" fontId="0" fillId="0" borderId="0" xfId="0" applyNumberFormat="1"/>
    <xf numFmtId="0" fontId="14" fillId="0" borderId="0" xfId="4"/>
    <xf numFmtId="14" fontId="7" fillId="0" borderId="6" xfId="0" applyNumberFormat="1" applyFont="1" applyBorder="1" applyAlignment="1">
      <alignment horizontal="right" vertical="center" wrapText="1"/>
    </xf>
    <xf numFmtId="0" fontId="2" fillId="0" borderId="34" xfId="0" applyFont="1" applyBorder="1" applyAlignment="1">
      <alignment vertical="center" wrapText="1"/>
    </xf>
    <xf numFmtId="0" fontId="2" fillId="0" borderId="36" xfId="0" applyFont="1" applyBorder="1" applyAlignment="1">
      <alignment horizontal="left" vertical="center" wrapText="1" indent="1"/>
    </xf>
    <xf numFmtId="0" fontId="2" fillId="0" borderId="38" xfId="0" applyFont="1" applyBorder="1" applyAlignment="1">
      <alignment horizontal="center" vertical="center" wrapText="1"/>
    </xf>
    <xf numFmtId="0" fontId="16" fillId="5" borderId="0" xfId="0" applyFont="1" applyFill="1" applyAlignment="1">
      <alignment horizontal="center" vertical="center" wrapText="1"/>
    </xf>
    <xf numFmtId="0" fontId="2" fillId="0" borderId="36" xfId="0" applyFont="1" applyBorder="1" applyAlignment="1">
      <alignment horizontal="right" vertical="center" wrapText="1"/>
    </xf>
    <xf numFmtId="0" fontId="15" fillId="5" borderId="36" xfId="0" applyFont="1" applyFill="1" applyBorder="1" applyAlignment="1">
      <alignment horizontal="center" vertical="center" wrapText="1"/>
    </xf>
    <xf numFmtId="0" fontId="16" fillId="5" borderId="15" xfId="0" applyFont="1" applyFill="1" applyBorder="1" applyAlignment="1">
      <alignment horizontal="center" vertical="center" wrapText="1"/>
    </xf>
    <xf numFmtId="9" fontId="0" fillId="0" borderId="41" xfId="0" applyNumberFormat="1" applyBorder="1" applyAlignment="1">
      <alignment horizontal="center" vertical="center" wrapText="1"/>
    </xf>
    <xf numFmtId="0" fontId="0" fillId="0" borderId="33" xfId="0" applyBorder="1" applyAlignment="1">
      <alignment vertical="center" wrapText="1"/>
    </xf>
    <xf numFmtId="0" fontId="0" fillId="0" borderId="35" xfId="0" applyBorder="1" applyAlignment="1">
      <alignment vertical="center" wrapText="1"/>
    </xf>
    <xf numFmtId="0" fontId="0" fillId="0" borderId="37" xfId="0" applyBorder="1" applyAlignment="1">
      <alignment vertical="center" wrapText="1"/>
    </xf>
    <xf numFmtId="0" fontId="0" fillId="0" borderId="39" xfId="0" applyBorder="1" applyAlignment="1">
      <alignment vertical="center" wrapText="1"/>
    </xf>
    <xf numFmtId="0" fontId="0" fillId="0" borderId="0" xfId="0" applyAlignment="1">
      <alignment horizontal="center" vertical="center" wrapText="1"/>
    </xf>
    <xf numFmtId="9" fontId="0" fillId="0" borderId="40" xfId="0" applyNumberFormat="1" applyBorder="1" applyAlignment="1">
      <alignment horizontal="center" vertical="center" wrapText="1"/>
    </xf>
    <xf numFmtId="0" fontId="0" fillId="0" borderId="15" xfId="0" applyBorder="1" applyAlignment="1">
      <alignment horizontal="center" vertical="center" wrapText="1"/>
    </xf>
    <xf numFmtId="0" fontId="0" fillId="0" borderId="0" xfId="0" applyAlignment="1">
      <alignment horizontal="right" vertical="center" wrapText="1"/>
    </xf>
    <xf numFmtId="0" fontId="0" fillId="0" borderId="43" xfId="0" applyBorder="1" applyAlignment="1">
      <alignment horizontal="center" vertical="center" wrapText="1"/>
    </xf>
    <xf numFmtId="0" fontId="0" fillId="0" borderId="0" xfId="0" applyAlignment="1">
      <alignment vertical="center"/>
    </xf>
    <xf numFmtId="0" fontId="0" fillId="0" borderId="34" xfId="0" applyBorder="1" applyAlignment="1">
      <alignment vertical="center" wrapText="1"/>
    </xf>
    <xf numFmtId="0" fontId="0" fillId="0" borderId="36" xfId="0" applyBorder="1" applyAlignment="1">
      <alignment vertical="center" wrapText="1"/>
    </xf>
    <xf numFmtId="0" fontId="0" fillId="0" borderId="38" xfId="0" applyBorder="1" applyAlignment="1">
      <alignment vertical="center" wrapText="1"/>
    </xf>
    <xf numFmtId="0" fontId="0" fillId="0" borderId="42" xfId="0" applyBorder="1" applyAlignment="1">
      <alignment horizontal="center" vertical="center" wrapText="1"/>
    </xf>
    <xf numFmtId="0" fontId="0" fillId="0" borderId="8" xfId="0" applyBorder="1" applyAlignment="1">
      <alignment horizontal="center" vertical="center" wrapText="1"/>
    </xf>
    <xf numFmtId="0" fontId="15" fillId="5" borderId="46" xfId="0" applyFont="1" applyFill="1" applyBorder="1" applyAlignment="1">
      <alignment horizontal="center" vertical="center" wrapText="1"/>
    </xf>
    <xf numFmtId="0" fontId="17" fillId="0" borderId="0" xfId="0" applyFont="1" applyAlignment="1">
      <alignment vertical="center"/>
    </xf>
    <xf numFmtId="0" fontId="16" fillId="5" borderId="36" xfId="0" applyFont="1" applyFill="1" applyBorder="1" applyAlignment="1">
      <alignment vertical="center" wrapText="1"/>
    </xf>
    <xf numFmtId="9" fontId="0" fillId="0" borderId="38" xfId="0" applyNumberFormat="1" applyBorder="1" applyAlignment="1">
      <alignment vertical="center" wrapText="1"/>
    </xf>
    <xf numFmtId="0" fontId="15" fillId="6" borderId="8" xfId="0" applyFont="1" applyFill="1" applyBorder="1" applyAlignment="1">
      <alignment horizontal="center" vertical="center" wrapText="1"/>
    </xf>
    <xf numFmtId="0" fontId="2" fillId="0" borderId="47" xfId="0" applyFont="1" applyBorder="1" applyAlignment="1">
      <alignment horizontal="left" vertical="center" wrapText="1"/>
    </xf>
    <xf numFmtId="0" fontId="0" fillId="0" borderId="48" xfId="0" applyBorder="1" applyAlignment="1">
      <alignment horizontal="center" vertical="center" wrapText="1"/>
    </xf>
    <xf numFmtId="0" fontId="0" fillId="0" borderId="48" xfId="0" applyBorder="1" applyAlignment="1">
      <alignment vertical="center" wrapText="1"/>
    </xf>
    <xf numFmtId="0" fontId="0" fillId="0" borderId="46" xfId="0" applyBorder="1" applyAlignment="1">
      <alignment horizontal="center" vertical="center" wrapText="1"/>
    </xf>
    <xf numFmtId="0" fontId="0" fillId="0" borderId="0" xfId="0" applyAlignment="1">
      <alignment horizontal="left" vertical="top" wrapText="1"/>
    </xf>
    <xf numFmtId="0" fontId="10" fillId="0" borderId="0" xfId="0" applyFont="1" applyAlignment="1">
      <alignment horizontal="center"/>
    </xf>
    <xf numFmtId="0" fontId="0" fillId="0" borderId="0" xfId="0" applyAlignment="1">
      <alignment horizontal="center"/>
    </xf>
    <xf numFmtId="9" fontId="0" fillId="0" borderId="1" xfId="3" applyFont="1" applyBorder="1" applyAlignment="1" applyProtection="1">
      <alignment horizontal="center" vertical="center"/>
    </xf>
    <xf numFmtId="9" fontId="0" fillId="0" borderId="31" xfId="3" applyFont="1" applyBorder="1" applyAlignment="1" applyProtection="1">
      <alignment horizontal="center" vertical="center"/>
    </xf>
    <xf numFmtId="3" fontId="0" fillId="0" borderId="0" xfId="0" applyNumberFormat="1" applyAlignment="1">
      <alignment horizontal="right" vertical="center" wrapText="1"/>
    </xf>
    <xf numFmtId="3" fontId="2" fillId="0" borderId="5" xfId="0" applyNumberFormat="1" applyFont="1" applyBorder="1" applyAlignment="1">
      <alignment horizontal="right" vertical="center"/>
    </xf>
    <xf numFmtId="9" fontId="0" fillId="0" borderId="5" xfId="3" applyFont="1" applyBorder="1" applyAlignment="1" applyProtection="1">
      <alignment horizontal="center" vertical="center"/>
    </xf>
    <xf numFmtId="0" fontId="0" fillId="0" borderId="0" xfId="0" applyAlignment="1">
      <alignment horizontal="right"/>
    </xf>
    <xf numFmtId="0" fontId="2" fillId="0" borderId="0" xfId="0" applyFont="1" applyAlignment="1">
      <alignment horizontal="center"/>
    </xf>
    <xf numFmtId="3" fontId="0" fillId="0" borderId="0" xfId="0" applyNumberFormat="1" applyAlignment="1">
      <alignment horizontal="left" vertical="center" wrapText="1"/>
    </xf>
    <xf numFmtId="3" fontId="0" fillId="0" borderId="0" xfId="0" applyNumberFormat="1" applyAlignment="1">
      <alignment horizontal="center" vertical="center" wrapText="1"/>
    </xf>
    <xf numFmtId="167" fontId="0" fillId="0" borderId="0" xfId="0" applyNumberFormat="1"/>
    <xf numFmtId="167" fontId="0" fillId="0" borderId="15" xfId="0" applyNumberFormat="1" applyBorder="1"/>
    <xf numFmtId="14" fontId="0" fillId="0" borderId="0" xfId="0" applyNumberFormat="1" applyAlignment="1">
      <alignment horizontal="center" vertical="center"/>
    </xf>
    <xf numFmtId="167" fontId="2" fillId="0" borderId="0" xfId="0" applyNumberFormat="1" applyFont="1"/>
    <xf numFmtId="14" fontId="2" fillId="0" borderId="1" xfId="0" applyNumberFormat="1" applyFont="1" applyBorder="1" applyAlignment="1">
      <alignment horizontal="center" vertical="center"/>
    </xf>
    <xf numFmtId="164" fontId="2" fillId="0" borderId="1" xfId="0" applyNumberFormat="1" applyFont="1" applyBorder="1" applyAlignment="1">
      <alignment horizontal="center" vertical="center"/>
    </xf>
    <xf numFmtId="165" fontId="0" fillId="0" borderId="0" xfId="1" applyNumberFormat="1" applyFont="1" applyProtection="1"/>
    <xf numFmtId="0" fontId="2" fillId="0" borderId="2" xfId="0" applyFont="1" applyBorder="1" applyAlignment="1">
      <alignment horizontal="center" wrapText="1"/>
    </xf>
    <xf numFmtId="0" fontId="2" fillId="0" borderId="1" xfId="0" applyFont="1" applyBorder="1" applyAlignment="1">
      <alignment horizontal="center" wrapText="1"/>
    </xf>
    <xf numFmtId="0" fontId="2" fillId="0" borderId="1" xfId="0" applyFont="1" applyBorder="1"/>
    <xf numFmtId="165" fontId="0" fillId="0" borderId="1" xfId="0" applyNumberFormat="1" applyBorder="1"/>
    <xf numFmtId="166" fontId="0" fillId="0" borderId="14" xfId="2" applyNumberFormat="1" applyFont="1" applyBorder="1" applyProtection="1"/>
    <xf numFmtId="0" fontId="0" fillId="0" borderId="2" xfId="0" applyBorder="1"/>
    <xf numFmtId="8" fontId="0" fillId="0" borderId="0" xfId="0" applyNumberFormat="1"/>
    <xf numFmtId="166" fontId="0" fillId="0" borderId="0" xfId="2" applyNumberFormat="1" applyFont="1" applyProtection="1"/>
    <xf numFmtId="0" fontId="4" fillId="0" borderId="1" xfId="0" applyFont="1" applyBorder="1" applyAlignment="1">
      <alignment vertical="center"/>
    </xf>
    <xf numFmtId="6" fontId="4" fillId="0" borderId="1" xfId="0" applyNumberFormat="1" applyFont="1" applyBorder="1" applyAlignment="1">
      <alignment horizontal="center" vertical="center" wrapText="1"/>
    </xf>
    <xf numFmtId="6" fontId="0" fillId="0" borderId="3" xfId="0" applyNumberFormat="1" applyBorder="1" applyAlignment="1">
      <alignment horizontal="center"/>
    </xf>
    <xf numFmtId="0" fontId="0" fillId="0" borderId="4" xfId="0" applyBorder="1"/>
    <xf numFmtId="0" fontId="0" fillId="0" borderId="5" xfId="0" applyBorder="1"/>
    <xf numFmtId="0" fontId="2" fillId="3" borderId="30" xfId="0" applyFont="1" applyFill="1" applyBorder="1" applyAlignment="1">
      <alignment horizontal="center"/>
    </xf>
    <xf numFmtId="166" fontId="1" fillId="0" borderId="5" xfId="2" applyNumberFormat="1" applyFont="1" applyBorder="1" applyAlignment="1" applyProtection="1">
      <alignment horizontal="center"/>
    </xf>
    <xf numFmtId="168" fontId="0" fillId="3" borderId="28" xfId="0" applyNumberFormat="1" applyFill="1" applyBorder="1" applyAlignment="1">
      <alignment horizontal="right"/>
    </xf>
    <xf numFmtId="3" fontId="0" fillId="0" borderId="0" xfId="0" applyNumberFormat="1"/>
    <xf numFmtId="168" fontId="0" fillId="3" borderId="29" xfId="0" applyNumberFormat="1" applyFill="1" applyBorder="1" applyAlignment="1">
      <alignment horizontal="right"/>
    </xf>
    <xf numFmtId="165" fontId="0" fillId="2" borderId="1" xfId="1" applyNumberFormat="1" applyFont="1" applyFill="1" applyBorder="1" applyAlignment="1" applyProtection="1">
      <alignment horizontal="right" vertical="center"/>
      <protection locked="0"/>
    </xf>
    <xf numFmtId="165" fontId="0" fillId="2" borderId="31" xfId="1" applyNumberFormat="1" applyFont="1" applyFill="1" applyBorder="1" applyAlignment="1" applyProtection="1">
      <alignment horizontal="right" vertical="center"/>
      <protection locked="0"/>
    </xf>
    <xf numFmtId="166" fontId="0" fillId="4" borderId="1" xfId="2" applyNumberFormat="1" applyFont="1" applyFill="1" applyBorder="1" applyAlignment="1" applyProtection="1">
      <alignment vertical="center"/>
      <protection locked="0"/>
    </xf>
    <xf numFmtId="0" fontId="0" fillId="0" borderId="32" xfId="0" applyBorder="1"/>
    <xf numFmtId="0" fontId="8" fillId="0" borderId="27" xfId="0" applyFont="1" applyBorder="1"/>
    <xf numFmtId="0" fontId="11" fillId="0" borderId="10" xfId="0" applyFont="1" applyBorder="1"/>
    <xf numFmtId="0" fontId="0" fillId="0" borderId="10" xfId="0" applyBorder="1" applyAlignment="1">
      <alignment horizontal="center"/>
    </xf>
    <xf numFmtId="0" fontId="2" fillId="0" borderId="0" xfId="0" applyFont="1" applyAlignment="1">
      <alignment vertical="center"/>
    </xf>
    <xf numFmtId="0" fontId="0" fillId="0" borderId="0" xfId="0" applyAlignment="1">
      <alignment horizontal="center" wrapText="1"/>
    </xf>
    <xf numFmtId="169" fontId="2" fillId="0" borderId="0" xfId="0" applyNumberFormat="1" applyFont="1"/>
    <xf numFmtId="0" fontId="2" fillId="3" borderId="1" xfId="0" applyFont="1" applyFill="1" applyBorder="1" applyAlignment="1">
      <alignment horizontal="center"/>
    </xf>
    <xf numFmtId="9" fontId="2" fillId="0" borderId="0" xfId="3" applyFont="1" applyFill="1" applyBorder="1" applyProtection="1"/>
    <xf numFmtId="0" fontId="0" fillId="0" borderId="20" xfId="0" applyBorder="1"/>
    <xf numFmtId="0" fontId="0" fillId="0" borderId="22" xfId="0" applyBorder="1"/>
    <xf numFmtId="0" fontId="0" fillId="0" borderId="23" xfId="0" applyBorder="1"/>
    <xf numFmtId="0" fontId="0" fillId="0" borderId="17" xfId="0" applyBorder="1"/>
    <xf numFmtId="9" fontId="0" fillId="0" borderId="0" xfId="3" applyFont="1" applyBorder="1" applyAlignment="1" applyProtection="1">
      <alignment horizontal="center"/>
    </xf>
    <xf numFmtId="9" fontId="0" fillId="0" borderId="15" xfId="3" applyFont="1" applyBorder="1" applyAlignment="1" applyProtection="1">
      <alignment horizontal="center"/>
    </xf>
    <xf numFmtId="9" fontId="2" fillId="0" borderId="0" xfId="3" applyFont="1" applyBorder="1" applyAlignment="1" applyProtection="1">
      <alignment horizontal="center"/>
    </xf>
    <xf numFmtId="14" fontId="2" fillId="0" borderId="0" xfId="0" applyNumberFormat="1" applyFont="1" applyAlignment="1">
      <alignment horizontal="center" vertical="center"/>
    </xf>
    <xf numFmtId="0" fontId="0" fillId="0" borderId="24" xfId="0" applyBorder="1"/>
    <xf numFmtId="0" fontId="0" fillId="0" borderId="15" xfId="0" applyBorder="1"/>
    <xf numFmtId="0" fontId="0" fillId="0" borderId="15" xfId="0" applyBorder="1" applyAlignment="1">
      <alignment horizontal="center"/>
    </xf>
    <xf numFmtId="0" fontId="0" fillId="0" borderId="25" xfId="0" applyBorder="1"/>
    <xf numFmtId="165" fontId="0" fillId="2" borderId="1" xfId="1" applyNumberFormat="1" applyFont="1" applyFill="1" applyBorder="1" applyAlignment="1" applyProtection="1">
      <alignment horizontal="right"/>
      <protection locked="0"/>
    </xf>
    <xf numFmtId="166" fontId="0" fillId="4" borderId="1" xfId="2" applyNumberFormat="1" applyFont="1" applyFill="1" applyBorder="1" applyProtection="1">
      <protection locked="0"/>
    </xf>
    <xf numFmtId="165" fontId="0" fillId="7" borderId="1" xfId="0" applyNumberFormat="1" applyFill="1" applyBorder="1"/>
    <xf numFmtId="166" fontId="0" fillId="7" borderId="19" xfId="0" applyNumberFormat="1" applyFill="1" applyBorder="1"/>
    <xf numFmtId="9" fontId="0" fillId="7" borderId="5" xfId="0" applyNumberFormat="1" applyFill="1" applyBorder="1" applyAlignment="1">
      <alignment horizontal="center"/>
    </xf>
    <xf numFmtId="166" fontId="0" fillId="7" borderId="1" xfId="0" applyNumberFormat="1" applyFill="1" applyBorder="1"/>
    <xf numFmtId="9" fontId="0" fillId="7" borderId="1" xfId="0" applyNumberFormat="1" applyFill="1" applyBorder="1" applyAlignment="1">
      <alignment horizontal="center"/>
    </xf>
    <xf numFmtId="170" fontId="0" fillId="0" borderId="0" xfId="0" applyNumberFormat="1" applyAlignment="1">
      <alignment horizontal="left"/>
    </xf>
    <xf numFmtId="0" fontId="0" fillId="0" borderId="49" xfId="0" applyBorder="1" applyAlignment="1">
      <alignment horizontal="right"/>
    </xf>
    <xf numFmtId="0" fontId="0" fillId="0" borderId="50" xfId="0" applyBorder="1"/>
    <xf numFmtId="0" fontId="2" fillId="3" borderId="51" xfId="0" applyFont="1" applyFill="1" applyBorder="1" applyAlignment="1">
      <alignment horizontal="center"/>
    </xf>
    <xf numFmtId="0" fontId="8" fillId="0" borderId="0" xfId="0" applyFont="1"/>
    <xf numFmtId="0" fontId="9" fillId="0" borderId="0" xfId="0" applyFont="1" applyAlignment="1">
      <alignment horizontal="center"/>
    </xf>
    <xf numFmtId="0" fontId="0" fillId="0" borderId="0" xfId="0" applyAlignment="1">
      <alignment horizontal="center"/>
    </xf>
    <xf numFmtId="0" fontId="2" fillId="0" borderId="7" xfId="0" applyFont="1" applyBorder="1" applyAlignment="1">
      <alignment horizontal="left"/>
    </xf>
    <xf numFmtId="0" fontId="2" fillId="0" borderId="1" xfId="0" applyFont="1" applyBorder="1" applyAlignment="1">
      <alignment horizontal="left"/>
    </xf>
    <xf numFmtId="0" fontId="0" fillId="2" borderId="7" xfId="0" applyFill="1" applyBorder="1" applyAlignment="1" applyProtection="1">
      <alignment horizontal="left"/>
      <protection locked="0"/>
    </xf>
    <xf numFmtId="0" fontId="0" fillId="2" borderId="1" xfId="0" applyFill="1" applyBorder="1" applyAlignment="1" applyProtection="1">
      <alignment horizontal="left"/>
      <protection locked="0"/>
    </xf>
    <xf numFmtId="0" fontId="2" fillId="0" borderId="8" xfId="0" applyFont="1" applyBorder="1" applyAlignment="1">
      <alignment horizontal="left"/>
    </xf>
    <xf numFmtId="0" fontId="0" fillId="2" borderId="8" xfId="0" applyFill="1" applyBorder="1" applyAlignment="1" applyProtection="1">
      <alignment horizontal="left"/>
      <protection locked="0"/>
    </xf>
    <xf numFmtId="0" fontId="11" fillId="0" borderId="0" xfId="0" applyFont="1" applyAlignment="1">
      <alignment horizontal="center"/>
    </xf>
    <xf numFmtId="0" fontId="9" fillId="0" borderId="21" xfId="0" applyFont="1" applyBorder="1" applyAlignment="1">
      <alignment horizontal="center"/>
    </xf>
    <xf numFmtId="0" fontId="0" fillId="0" borderId="0" xfId="0" applyAlignment="1">
      <alignment horizontal="left"/>
    </xf>
    <xf numFmtId="0" fontId="0" fillId="0" borderId="17" xfId="0" applyBorder="1" applyAlignment="1">
      <alignment horizontal="left"/>
    </xf>
    <xf numFmtId="3" fontId="0" fillId="0" borderId="0" xfId="0" applyNumberFormat="1" applyAlignment="1">
      <alignment horizontal="right" vertical="center" wrapText="1"/>
    </xf>
    <xf numFmtId="3" fontId="0" fillId="0" borderId="17" xfId="0" applyNumberFormat="1" applyBorder="1" applyAlignment="1">
      <alignment horizontal="right" vertical="center" wrapText="1"/>
    </xf>
    <xf numFmtId="3" fontId="0" fillId="0" borderId="0" xfId="0" applyNumberFormat="1" applyAlignment="1">
      <alignment horizontal="left" vertical="center" wrapText="1"/>
    </xf>
    <xf numFmtId="3" fontId="0" fillId="0" borderId="17" xfId="0" applyNumberFormat="1" applyBorder="1" applyAlignment="1">
      <alignment horizontal="left" vertical="center" wrapText="1"/>
    </xf>
    <xf numFmtId="3" fontId="2" fillId="0" borderId="0" xfId="0" applyNumberFormat="1" applyFont="1" applyAlignment="1">
      <alignment horizontal="left" vertical="center" wrapText="1"/>
    </xf>
    <xf numFmtId="3" fontId="2" fillId="0" borderId="17" xfId="0" applyNumberFormat="1" applyFont="1" applyBorder="1" applyAlignment="1">
      <alignment horizontal="left" vertical="center" wrapText="1"/>
    </xf>
    <xf numFmtId="0" fontId="2" fillId="0" borderId="35" xfId="0" applyFont="1" applyBorder="1" applyAlignment="1">
      <alignment horizontal="left" vertical="center" wrapText="1" indent="2"/>
    </xf>
    <xf numFmtId="0" fontId="2" fillId="0" borderId="36" xfId="0" applyFont="1" applyBorder="1" applyAlignment="1">
      <alignment horizontal="left" vertical="center" wrapText="1" indent="2"/>
    </xf>
    <xf numFmtId="0" fontId="15" fillId="5" borderId="35" xfId="0" applyFont="1" applyFill="1" applyBorder="1" applyAlignment="1">
      <alignment horizontal="left" vertical="center" wrapText="1" indent="2"/>
    </xf>
    <xf numFmtId="0" fontId="15" fillId="5" borderId="36" xfId="0" applyFont="1" applyFill="1" applyBorder="1" applyAlignment="1">
      <alignment horizontal="left" vertical="center" wrapText="1" indent="2"/>
    </xf>
    <xf numFmtId="0" fontId="0" fillId="0" borderId="9" xfId="0" applyBorder="1" applyAlignment="1">
      <alignment horizontal="left" vertical="top" wrapText="1"/>
    </xf>
    <xf numFmtId="0" fontId="0" fillId="0" borderId="0" xfId="0" applyAlignment="1">
      <alignment horizontal="left" vertical="top" wrapText="1"/>
    </xf>
    <xf numFmtId="0" fontId="15" fillId="6" borderId="9" xfId="0" applyFont="1" applyFill="1" applyBorder="1" applyAlignment="1">
      <alignment horizontal="left" vertical="top" wrapText="1"/>
    </xf>
    <xf numFmtId="0" fontId="15" fillId="6" borderId="0" xfId="0" applyFont="1" applyFill="1" applyAlignment="1">
      <alignment horizontal="left" vertical="top" wrapText="1"/>
    </xf>
    <xf numFmtId="0" fontId="2" fillId="0" borderId="32" xfId="0" applyFont="1" applyBorder="1" applyAlignment="1">
      <alignment horizontal="left" vertical="top" wrapText="1"/>
    </xf>
    <xf numFmtId="0" fontId="2" fillId="0" borderId="26" xfId="0" applyFont="1" applyBorder="1" applyAlignment="1">
      <alignment horizontal="left" vertical="top" wrapText="1"/>
    </xf>
    <xf numFmtId="0" fontId="15" fillId="6" borderId="9" xfId="0" applyFont="1" applyFill="1" applyBorder="1" applyAlignment="1">
      <alignment horizontal="left" vertical="center" wrapText="1"/>
    </xf>
    <xf numFmtId="0" fontId="15" fillId="6" borderId="0" xfId="0" applyFont="1" applyFill="1" applyAlignment="1">
      <alignment horizontal="left" vertical="center" wrapText="1"/>
    </xf>
    <xf numFmtId="0" fontId="0" fillId="0" borderId="8" xfId="0" applyBorder="1" applyAlignment="1">
      <alignment horizontal="center" vertical="center" wrapText="1"/>
    </xf>
    <xf numFmtId="0" fontId="0" fillId="0" borderId="18" xfId="0" applyBorder="1" applyAlignment="1">
      <alignment horizontal="left" vertical="top" wrapText="1"/>
    </xf>
    <xf numFmtId="0" fontId="0" fillId="0" borderId="15" xfId="0" applyBorder="1" applyAlignment="1">
      <alignment horizontal="left" vertical="top" wrapText="1"/>
    </xf>
    <xf numFmtId="0" fontId="0" fillId="0" borderId="9" xfId="0" applyBorder="1" applyAlignment="1">
      <alignment horizontal="left" vertical="center" wrapText="1"/>
    </xf>
    <xf numFmtId="0" fontId="0" fillId="0" borderId="0" xfId="0" applyAlignment="1">
      <alignment horizontal="left" vertical="center" wrapText="1"/>
    </xf>
    <xf numFmtId="0" fontId="12" fillId="0" borderId="9" xfId="0" applyFont="1" applyBorder="1" applyAlignment="1">
      <alignment horizontal="left" vertical="center" wrapText="1"/>
    </xf>
    <xf numFmtId="0" fontId="12" fillId="0" borderId="0" xfId="0" applyFont="1" applyAlignment="1">
      <alignment horizontal="left" vertical="center" wrapText="1"/>
    </xf>
    <xf numFmtId="0" fontId="18" fillId="0" borderId="0" xfId="0" applyFont="1" applyAlignment="1">
      <alignment horizontal="center" vertical="center"/>
    </xf>
    <xf numFmtId="0" fontId="0" fillId="0" borderId="11" xfId="0" applyBorder="1" applyAlignment="1">
      <alignment horizontal="right" vertical="center" wrapText="1"/>
    </xf>
    <xf numFmtId="0" fontId="0" fillId="0" borderId="12" xfId="0" applyBorder="1" applyAlignment="1">
      <alignment horizontal="right" vertical="center" wrapText="1"/>
    </xf>
    <xf numFmtId="0" fontId="2" fillId="0" borderId="32" xfId="0" applyFont="1" applyBorder="1" applyAlignment="1">
      <alignment horizontal="left" vertical="center" wrapText="1"/>
    </xf>
    <xf numFmtId="0" fontId="2" fillId="0" borderId="26" xfId="0" applyFont="1" applyBorder="1" applyAlignment="1">
      <alignment horizontal="left" vertical="center" wrapText="1"/>
    </xf>
    <xf numFmtId="0" fontId="0" fillId="0" borderId="7" xfId="0" applyBorder="1" applyAlignment="1">
      <alignment horizontal="right" vertical="center" wrapText="1"/>
    </xf>
    <xf numFmtId="0" fontId="0" fillId="0" borderId="1" xfId="0" applyBorder="1" applyAlignment="1">
      <alignment horizontal="right" vertical="center" wrapText="1"/>
    </xf>
    <xf numFmtId="0" fontId="0" fillId="0" borderId="3" xfId="0" applyBorder="1" applyAlignment="1">
      <alignment horizontal="right" vertical="center" wrapText="1"/>
    </xf>
    <xf numFmtId="0" fontId="16" fillId="5" borderId="44" xfId="0" applyFont="1" applyFill="1" applyBorder="1" applyAlignment="1">
      <alignment horizontal="right" vertical="center" wrapText="1"/>
    </xf>
    <xf numFmtId="0" fontId="16" fillId="5" borderId="31" xfId="0" applyFont="1" applyFill="1" applyBorder="1" applyAlignment="1">
      <alignment horizontal="right" vertical="center" wrapText="1"/>
    </xf>
    <xf numFmtId="0" fontId="16" fillId="5" borderId="45" xfId="0" applyFont="1" applyFill="1" applyBorder="1" applyAlignment="1">
      <alignment horizontal="right" vertical="center" wrapText="1"/>
    </xf>
    <xf numFmtId="0" fontId="0" fillId="0" borderId="0" xfId="0" applyAlignment="1">
      <alignment horizontal="right"/>
    </xf>
    <xf numFmtId="0" fontId="0" fillId="0" borderId="17" xfId="0" applyBorder="1" applyAlignment="1">
      <alignment horizontal="right"/>
    </xf>
    <xf numFmtId="0" fontId="5" fillId="0" borderId="0" xfId="0" applyFont="1" applyAlignment="1">
      <alignment horizontal="right"/>
    </xf>
    <xf numFmtId="0" fontId="10" fillId="0" borderId="0" xfId="0" applyFont="1" applyAlignment="1">
      <alignment horizontal="center"/>
    </xf>
    <xf numFmtId="0" fontId="19" fillId="0" borderId="0" xfId="0" applyFont="1" applyAlignment="1">
      <alignment horizontal="center" wrapText="1"/>
    </xf>
    <xf numFmtId="0" fontId="12" fillId="0" borderId="0" xfId="0" applyFont="1" applyAlignment="1">
      <alignment horizontal="left"/>
    </xf>
    <xf numFmtId="0" fontId="0" fillId="0" borderId="0" xfId="0" applyAlignment="1">
      <alignment horizontal="left" wrapText="1"/>
    </xf>
    <xf numFmtId="0" fontId="13" fillId="0" borderId="0" xfId="0" applyFont="1" applyAlignment="1">
      <alignment horizontal="left" wrapText="1"/>
    </xf>
    <xf numFmtId="0" fontId="8" fillId="0" borderId="26" xfId="0" applyFont="1" applyBorder="1" applyAlignment="1">
      <alignment horizontal="center"/>
    </xf>
    <xf numFmtId="0" fontId="0" fillId="2" borderId="20" xfId="0" applyFill="1" applyBorder="1" applyAlignment="1" applyProtection="1">
      <alignment horizontal="left" vertical="top" wrapText="1"/>
      <protection locked="0"/>
    </xf>
    <xf numFmtId="0" fontId="0" fillId="2" borderId="21" xfId="0" applyFill="1" applyBorder="1" applyAlignment="1" applyProtection="1">
      <alignment horizontal="left" vertical="top" wrapText="1"/>
      <protection locked="0"/>
    </xf>
    <xf numFmtId="0" fontId="0" fillId="2" borderId="22" xfId="0" applyFill="1" applyBorder="1" applyAlignment="1" applyProtection="1">
      <alignment horizontal="left" vertical="top" wrapText="1"/>
      <protection locked="0"/>
    </xf>
    <xf numFmtId="0" fontId="0" fillId="2" borderId="23"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7" xfId="0" applyFill="1" applyBorder="1" applyAlignment="1" applyProtection="1">
      <alignment horizontal="left" vertical="top" wrapText="1"/>
      <protection locked="0"/>
    </xf>
    <xf numFmtId="0" fontId="0" fillId="2" borderId="24" xfId="0" applyFill="1" applyBorder="1" applyAlignment="1" applyProtection="1">
      <alignment horizontal="left" vertical="top" wrapText="1"/>
      <protection locked="0"/>
    </xf>
    <xf numFmtId="0" fontId="0" fillId="2" borderId="15"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0" borderId="0" xfId="0" applyAlignment="1">
      <alignment horizontal="left" vertical="center"/>
    </xf>
    <xf numFmtId="0" fontId="2" fillId="0" borderId="0" xfId="0" applyFont="1" applyAlignment="1">
      <alignment horizontal="center"/>
    </xf>
    <xf numFmtId="0" fontId="2" fillId="0" borderId="0" xfId="0" applyFont="1" applyAlignment="1">
      <alignment horizontal="center" vertical="center"/>
    </xf>
    <xf numFmtId="0" fontId="2" fillId="0" borderId="16" xfId="0" applyFont="1" applyBorder="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11</xdr:row>
          <xdr:rowOff>209550</xdr:rowOff>
        </xdr:from>
        <xdr:to>
          <xdr:col>2</xdr:col>
          <xdr:colOff>571500</xdr:colOff>
          <xdr:row>13</xdr:row>
          <xdr:rowOff>19050</xdr:rowOff>
        </xdr:to>
        <xdr:sp macro="" textlink="">
          <xdr:nvSpPr>
            <xdr:cNvPr id="3082" name="Check Box 10" descr="Submittal form checkbox"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xdr:row>
          <xdr:rowOff>161925</xdr:rowOff>
        </xdr:from>
        <xdr:to>
          <xdr:col>2</xdr:col>
          <xdr:colOff>571500</xdr:colOff>
          <xdr:row>14</xdr:row>
          <xdr:rowOff>19050</xdr:rowOff>
        </xdr:to>
        <xdr:sp macro="" textlink="">
          <xdr:nvSpPr>
            <xdr:cNvPr id="3083" name="Check Box 11" descr="Narrative checkbox"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13</xdr:row>
          <xdr:rowOff>171450</xdr:rowOff>
        </xdr:from>
        <xdr:to>
          <xdr:col>2</xdr:col>
          <xdr:colOff>571500</xdr:colOff>
          <xdr:row>15</xdr:row>
          <xdr:rowOff>28575</xdr:rowOff>
        </xdr:to>
        <xdr:sp macro="" textlink="">
          <xdr:nvSpPr>
            <xdr:cNvPr id="3084" name="Check Box 12" descr="Appendices checkbox"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16</xdr:row>
          <xdr:rowOff>209550</xdr:rowOff>
        </xdr:from>
        <xdr:to>
          <xdr:col>2</xdr:col>
          <xdr:colOff>561975</xdr:colOff>
          <xdr:row>18</xdr:row>
          <xdr:rowOff>19050</xdr:rowOff>
        </xdr:to>
        <xdr:sp macro="" textlink="">
          <xdr:nvSpPr>
            <xdr:cNvPr id="3086" name="Check Box 14" descr="Eligibilty checkbox&#10;"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17</xdr:row>
          <xdr:rowOff>161925</xdr:rowOff>
        </xdr:from>
        <xdr:to>
          <xdr:col>2</xdr:col>
          <xdr:colOff>561975</xdr:colOff>
          <xdr:row>19</xdr:row>
          <xdr:rowOff>19050</xdr:rowOff>
        </xdr:to>
        <xdr:sp macro="" textlink="">
          <xdr:nvSpPr>
            <xdr:cNvPr id="3087" name="Check Box 15" descr="Eligiblity checkbox"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171450</xdr:rowOff>
        </xdr:from>
        <xdr:to>
          <xdr:col>2</xdr:col>
          <xdr:colOff>561975</xdr:colOff>
          <xdr:row>20</xdr:row>
          <xdr:rowOff>28575</xdr:rowOff>
        </xdr:to>
        <xdr:sp macro="" textlink="">
          <xdr:nvSpPr>
            <xdr:cNvPr id="3088" name="Check Box 16" descr="Eligibility checkbox"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19</xdr:row>
          <xdr:rowOff>161925</xdr:rowOff>
        </xdr:from>
        <xdr:to>
          <xdr:col>2</xdr:col>
          <xdr:colOff>561975</xdr:colOff>
          <xdr:row>21</xdr:row>
          <xdr:rowOff>19050</xdr:rowOff>
        </xdr:to>
        <xdr:sp macro="" textlink="">
          <xdr:nvSpPr>
            <xdr:cNvPr id="3089" name="Check Box 17" descr="Eligibility checkbox"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20</xdr:row>
          <xdr:rowOff>161925</xdr:rowOff>
        </xdr:from>
        <xdr:to>
          <xdr:col>2</xdr:col>
          <xdr:colOff>561975</xdr:colOff>
          <xdr:row>22</xdr:row>
          <xdr:rowOff>19050</xdr:rowOff>
        </xdr:to>
        <xdr:sp macro="" textlink="">
          <xdr:nvSpPr>
            <xdr:cNvPr id="3090" name="Check Box 18" descr="Eligiblity checkbox"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21</xdr:row>
          <xdr:rowOff>171450</xdr:rowOff>
        </xdr:from>
        <xdr:to>
          <xdr:col>2</xdr:col>
          <xdr:colOff>561975</xdr:colOff>
          <xdr:row>23</xdr:row>
          <xdr:rowOff>28575</xdr:rowOff>
        </xdr:to>
        <xdr:sp macro="" textlink="">
          <xdr:nvSpPr>
            <xdr:cNvPr id="3091" name="Check Box 19" descr="Eligiblity checkbox"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22</xdr:row>
          <xdr:rowOff>161925</xdr:rowOff>
        </xdr:from>
        <xdr:to>
          <xdr:col>2</xdr:col>
          <xdr:colOff>561975</xdr:colOff>
          <xdr:row>24</xdr:row>
          <xdr:rowOff>19050</xdr:rowOff>
        </xdr:to>
        <xdr:sp macro="" textlink="">
          <xdr:nvSpPr>
            <xdr:cNvPr id="3092" name="Check Box 20" descr="Eligiblity checkbox"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23</xdr:row>
          <xdr:rowOff>161925</xdr:rowOff>
        </xdr:from>
        <xdr:to>
          <xdr:col>2</xdr:col>
          <xdr:colOff>561975</xdr:colOff>
          <xdr:row>25</xdr:row>
          <xdr:rowOff>19050</xdr:rowOff>
        </xdr:to>
        <xdr:sp macro="" textlink="">
          <xdr:nvSpPr>
            <xdr:cNvPr id="3093" name="Check Box 21" descr="Eligiblity checkbox"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24</xdr:row>
          <xdr:rowOff>171450</xdr:rowOff>
        </xdr:from>
        <xdr:to>
          <xdr:col>2</xdr:col>
          <xdr:colOff>561975</xdr:colOff>
          <xdr:row>26</xdr:row>
          <xdr:rowOff>28575</xdr:rowOff>
        </xdr:to>
        <xdr:sp macro="" textlink="">
          <xdr:nvSpPr>
            <xdr:cNvPr id="3094" name="Check Box 22" descr="Eligiblity checkbox"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27</xdr:row>
          <xdr:rowOff>171450</xdr:rowOff>
        </xdr:from>
        <xdr:to>
          <xdr:col>2</xdr:col>
          <xdr:colOff>552450</xdr:colOff>
          <xdr:row>28</xdr:row>
          <xdr:rowOff>161925</xdr:rowOff>
        </xdr:to>
        <xdr:sp macro="" textlink="">
          <xdr:nvSpPr>
            <xdr:cNvPr id="3095" name="Check Box 23" descr="Required appendices checkbox"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28</xdr:row>
          <xdr:rowOff>171450</xdr:rowOff>
        </xdr:from>
        <xdr:to>
          <xdr:col>2</xdr:col>
          <xdr:colOff>561975</xdr:colOff>
          <xdr:row>30</xdr:row>
          <xdr:rowOff>28575</xdr:rowOff>
        </xdr:to>
        <xdr:sp macro="" textlink="">
          <xdr:nvSpPr>
            <xdr:cNvPr id="3096" name="Check Box 24" descr="Required appendices checkbox"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30</xdr:row>
          <xdr:rowOff>0</xdr:rowOff>
        </xdr:from>
        <xdr:to>
          <xdr:col>2</xdr:col>
          <xdr:colOff>561975</xdr:colOff>
          <xdr:row>31</xdr:row>
          <xdr:rowOff>38100</xdr:rowOff>
        </xdr:to>
        <xdr:sp macro="" textlink="">
          <xdr:nvSpPr>
            <xdr:cNvPr id="3097" name="Check Box 25" descr="Required appendices checkbox"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30</xdr:row>
          <xdr:rowOff>171450</xdr:rowOff>
        </xdr:from>
        <xdr:to>
          <xdr:col>2</xdr:col>
          <xdr:colOff>561975</xdr:colOff>
          <xdr:row>32</xdr:row>
          <xdr:rowOff>28575</xdr:rowOff>
        </xdr:to>
        <xdr:sp macro="" textlink="">
          <xdr:nvSpPr>
            <xdr:cNvPr id="3098" name="Check Box 26" descr="Required appendices checkbox"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31</xdr:row>
          <xdr:rowOff>171450</xdr:rowOff>
        </xdr:from>
        <xdr:to>
          <xdr:col>2</xdr:col>
          <xdr:colOff>561975</xdr:colOff>
          <xdr:row>33</xdr:row>
          <xdr:rowOff>28575</xdr:rowOff>
        </xdr:to>
        <xdr:sp macro="" textlink="">
          <xdr:nvSpPr>
            <xdr:cNvPr id="3099" name="Check Box 27" descr="Required appendices checkbox"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33</xdr:row>
          <xdr:rowOff>0</xdr:rowOff>
        </xdr:from>
        <xdr:to>
          <xdr:col>2</xdr:col>
          <xdr:colOff>561975</xdr:colOff>
          <xdr:row>34</xdr:row>
          <xdr:rowOff>38100</xdr:rowOff>
        </xdr:to>
        <xdr:sp macro="" textlink="">
          <xdr:nvSpPr>
            <xdr:cNvPr id="3100" name="Check Box 28" descr="Required appendices checkbox"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33</xdr:row>
          <xdr:rowOff>171450</xdr:rowOff>
        </xdr:from>
        <xdr:to>
          <xdr:col>2</xdr:col>
          <xdr:colOff>561975</xdr:colOff>
          <xdr:row>35</xdr:row>
          <xdr:rowOff>28575</xdr:rowOff>
        </xdr:to>
        <xdr:sp macro="" textlink="">
          <xdr:nvSpPr>
            <xdr:cNvPr id="3101" name="Check Box 29" descr="Required appendices checkbox"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apitalbudget@sbctc.edu%20" TargetMode="External"/><Relationship Id="rId2" Type="http://schemas.openxmlformats.org/officeDocument/2006/relationships/hyperlink" Target="https://www.sbctc.edu/colleges-staff/programs-services/capital-budget/capital-budget-development" TargetMode="External"/><Relationship Id="rId1" Type="http://schemas.openxmlformats.org/officeDocument/2006/relationships/hyperlink" Target="https://www.sbctc.edu/colleges-staff/programs-services/capital-budget/capital-budget-development"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769E1-8432-49ED-8392-00E247E10697}">
  <dimension ref="B2:G40"/>
  <sheetViews>
    <sheetView tabSelected="1" workbookViewId="0">
      <selection activeCell="C2" sqref="C2"/>
    </sheetView>
  </sheetViews>
  <sheetFormatPr defaultRowHeight="14.25"/>
  <cols>
    <col min="2" max="4" width="2.9296875" customWidth="1"/>
    <col min="5" max="5" width="15.265625" bestFit="1" customWidth="1"/>
    <col min="6" max="6" width="2.9296875" customWidth="1"/>
  </cols>
  <sheetData>
    <row r="2" spans="2:5" ht="18">
      <c r="B2" s="123" t="s">
        <v>181</v>
      </c>
    </row>
    <row r="3" spans="2:5">
      <c r="B3" t="s">
        <v>119</v>
      </c>
      <c r="C3" s="16"/>
      <c r="D3" s="119"/>
      <c r="E3" s="119">
        <v>46071</v>
      </c>
    </row>
    <row r="5" spans="2:5">
      <c r="B5" t="s">
        <v>179</v>
      </c>
    </row>
    <row r="6" spans="2:5">
      <c r="B6" t="s">
        <v>191</v>
      </c>
    </row>
    <row r="7" spans="2:5">
      <c r="C7" s="17" t="s">
        <v>120</v>
      </c>
    </row>
    <row r="9" spans="2:5">
      <c r="B9" s="1" t="s">
        <v>185</v>
      </c>
    </row>
    <row r="10" spans="2:5">
      <c r="C10" t="s">
        <v>214</v>
      </c>
    </row>
    <row r="11" spans="2:5">
      <c r="C11" t="s">
        <v>183</v>
      </c>
    </row>
    <row r="12" spans="2:5">
      <c r="C12" t="s">
        <v>184</v>
      </c>
    </row>
    <row r="13" spans="2:5">
      <c r="C13" t="s">
        <v>192</v>
      </c>
    </row>
    <row r="15" spans="2:5">
      <c r="B15" s="1" t="s">
        <v>180</v>
      </c>
    </row>
    <row r="16" spans="2:5">
      <c r="C16" t="s">
        <v>193</v>
      </c>
    </row>
    <row r="17" spans="2:7">
      <c r="C17" t="s">
        <v>186</v>
      </c>
    </row>
    <row r="18" spans="2:7">
      <c r="C18" t="s">
        <v>187</v>
      </c>
    </row>
    <row r="19" spans="2:7">
      <c r="D19" t="s">
        <v>213</v>
      </c>
    </row>
    <row r="20" spans="2:7">
      <c r="D20" s="17" t="s">
        <v>194</v>
      </c>
    </row>
    <row r="21" spans="2:7">
      <c r="D21" t="s">
        <v>188</v>
      </c>
    </row>
    <row r="22" spans="2:7">
      <c r="C22" t="s">
        <v>189</v>
      </c>
    </row>
    <row r="23" spans="2:7">
      <c r="D23" t="s">
        <v>190</v>
      </c>
    </row>
    <row r="24" spans="2:7">
      <c r="D24" t="s">
        <v>196</v>
      </c>
    </row>
    <row r="26" spans="2:7">
      <c r="B26" s="1" t="s">
        <v>197</v>
      </c>
    </row>
    <row r="27" spans="2:7">
      <c r="C27" t="s">
        <v>198</v>
      </c>
    </row>
    <row r="28" spans="2:7">
      <c r="C28" t="s">
        <v>199</v>
      </c>
      <c r="G28" s="17" t="s">
        <v>200</v>
      </c>
    </row>
    <row r="29" spans="2:7">
      <c r="C29" t="s">
        <v>201</v>
      </c>
    </row>
    <row r="30" spans="2:7">
      <c r="D30" t="s">
        <v>202</v>
      </c>
    </row>
    <row r="31" spans="2:7">
      <c r="D31" t="s">
        <v>211</v>
      </c>
    </row>
    <row r="32" spans="2:7">
      <c r="D32" t="s">
        <v>203</v>
      </c>
    </row>
    <row r="33" spans="4:5">
      <c r="E33" t="s">
        <v>204</v>
      </c>
    </row>
    <row r="34" spans="4:5">
      <c r="E34" t="s">
        <v>205</v>
      </c>
    </row>
    <row r="35" spans="4:5">
      <c r="E35" t="s">
        <v>206</v>
      </c>
    </row>
    <row r="36" spans="4:5">
      <c r="E36" t="s">
        <v>207</v>
      </c>
    </row>
    <row r="37" spans="4:5">
      <c r="E37" t="s">
        <v>208</v>
      </c>
    </row>
    <row r="38" spans="4:5">
      <c r="E38" t="s">
        <v>212</v>
      </c>
    </row>
    <row r="39" spans="4:5">
      <c r="D39" t="s">
        <v>209</v>
      </c>
    </row>
    <row r="40" spans="4:5">
      <c r="E40" t="s">
        <v>210</v>
      </c>
    </row>
  </sheetData>
  <sheetProtection sheet="1" objects="1" scenarios="1"/>
  <hyperlinks>
    <hyperlink ref="C7" r:id="rId1" xr:uid="{216CF42B-C0C5-4E98-BFEC-92A0CEA4DDD5}"/>
    <hyperlink ref="D20" r:id="rId2" xr:uid="{6CF08D7A-A32A-4710-8272-7CD326FF6E6B}"/>
    <hyperlink ref="G28" r:id="rId3" xr:uid="{7808F099-C702-4B41-B62F-6AA0A60A8DA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C3003-3883-4711-BAF0-A61CC3B58E09}">
  <sheetPr codeName="Sheet1">
    <tabColor theme="6"/>
    <pageSetUpPr fitToPage="1"/>
  </sheetPr>
  <dimension ref="B2:I36"/>
  <sheetViews>
    <sheetView workbookViewId="0">
      <selection activeCell="F6" sqref="B6:I6"/>
    </sheetView>
  </sheetViews>
  <sheetFormatPr defaultRowHeight="14.25"/>
  <cols>
    <col min="2" max="2" width="4" customWidth="1"/>
    <col min="3" max="3" width="12.59765625" customWidth="1"/>
    <col min="5" max="5" width="25.73046875" customWidth="1"/>
    <col min="8" max="8" width="11" customWidth="1"/>
    <col min="9" max="9" width="16.19921875" customWidth="1"/>
  </cols>
  <sheetData>
    <row r="2" spans="2:9" ht="18">
      <c r="B2" s="124" t="s">
        <v>118</v>
      </c>
      <c r="C2" s="124"/>
      <c r="D2" s="124"/>
      <c r="E2" s="124"/>
      <c r="F2" s="124"/>
      <c r="G2" s="124"/>
      <c r="H2" s="124"/>
      <c r="I2" s="124"/>
    </row>
    <row r="3" spans="2:9">
      <c r="B3" s="125" t="s">
        <v>178</v>
      </c>
      <c r="C3" s="125"/>
      <c r="D3" s="125"/>
      <c r="E3" s="125"/>
      <c r="F3" s="125"/>
      <c r="G3" s="125"/>
      <c r="H3" s="125"/>
      <c r="I3" s="125"/>
    </row>
    <row r="5" spans="2:9">
      <c r="B5" s="126" t="s">
        <v>45</v>
      </c>
      <c r="C5" s="127"/>
      <c r="D5" s="127"/>
      <c r="E5" s="127"/>
      <c r="F5" s="127" t="s">
        <v>117</v>
      </c>
      <c r="G5" s="127"/>
      <c r="H5" s="127"/>
      <c r="I5" s="130"/>
    </row>
    <row r="6" spans="2:9">
      <c r="B6" s="128"/>
      <c r="C6" s="129"/>
      <c r="D6" s="129"/>
      <c r="E6" s="129"/>
      <c r="F6" s="129"/>
      <c r="G6" s="129"/>
      <c r="H6" s="129"/>
      <c r="I6" s="131"/>
    </row>
    <row r="7" spans="2:9">
      <c r="B7" s="126" t="s">
        <v>49</v>
      </c>
      <c r="C7" s="127"/>
      <c r="D7" s="127"/>
      <c r="E7" s="127"/>
      <c r="F7" s="127" t="s">
        <v>50</v>
      </c>
      <c r="G7" s="127"/>
      <c r="H7" s="127"/>
      <c r="I7" s="130"/>
    </row>
    <row r="8" spans="2:9">
      <c r="B8" s="128"/>
      <c r="C8" s="129"/>
      <c r="D8" s="129"/>
      <c r="E8" s="129"/>
      <c r="F8" s="129"/>
      <c r="G8" s="129"/>
      <c r="H8" s="129"/>
      <c r="I8" s="131"/>
    </row>
    <row r="9" spans="2:9">
      <c r="B9" s="126" t="s">
        <v>51</v>
      </c>
      <c r="C9" s="127"/>
      <c r="D9" s="127"/>
      <c r="E9" s="127"/>
      <c r="F9" s="127" t="s">
        <v>52</v>
      </c>
      <c r="G9" s="127"/>
      <c r="H9" s="127"/>
      <c r="I9" s="130"/>
    </row>
    <row r="10" spans="2:9">
      <c r="B10" s="128"/>
      <c r="C10" s="129"/>
      <c r="D10" s="129"/>
      <c r="E10" s="129"/>
      <c r="F10" s="129"/>
      <c r="G10" s="129"/>
      <c r="H10" s="129"/>
      <c r="I10" s="131"/>
    </row>
    <row r="11" spans="2:9">
      <c r="B11" s="6"/>
      <c r="I11" s="7"/>
    </row>
    <row r="12" spans="2:9" ht="18">
      <c r="B12" s="8" t="s">
        <v>53</v>
      </c>
      <c r="I12" s="7"/>
    </row>
    <row r="13" spans="2:9">
      <c r="B13" s="9"/>
      <c r="C13" t="s">
        <v>70</v>
      </c>
      <c r="I13" s="7"/>
    </row>
    <row r="14" spans="2:9">
      <c r="B14" s="6"/>
      <c r="C14" t="s">
        <v>69</v>
      </c>
      <c r="I14" s="7"/>
    </row>
    <row r="15" spans="2:9">
      <c r="B15" s="6"/>
      <c r="C15" t="s">
        <v>55</v>
      </c>
      <c r="I15" s="7"/>
    </row>
    <row r="16" spans="2:9">
      <c r="B16" s="6"/>
      <c r="I16" s="7"/>
    </row>
    <row r="17" spans="2:9" ht="18">
      <c r="B17" s="8" t="s">
        <v>54</v>
      </c>
      <c r="I17" s="7"/>
    </row>
    <row r="18" spans="2:9">
      <c r="B18" s="6"/>
      <c r="C18" t="s">
        <v>61</v>
      </c>
      <c r="I18" s="7"/>
    </row>
    <row r="19" spans="2:9">
      <c r="B19" s="6"/>
      <c r="C19" t="s">
        <v>84</v>
      </c>
      <c r="I19" s="7"/>
    </row>
    <row r="20" spans="2:9">
      <c r="B20" s="6"/>
      <c r="C20" t="s">
        <v>56</v>
      </c>
      <c r="I20" s="7"/>
    </row>
    <row r="21" spans="2:9">
      <c r="B21" s="6"/>
      <c r="C21" t="s">
        <v>85</v>
      </c>
      <c r="I21" s="7"/>
    </row>
    <row r="22" spans="2:9">
      <c r="B22" s="6"/>
      <c r="C22" t="s">
        <v>57</v>
      </c>
      <c r="I22" s="7"/>
    </row>
    <row r="23" spans="2:9">
      <c r="B23" s="6"/>
      <c r="C23" t="s">
        <v>86</v>
      </c>
      <c r="I23" s="7"/>
    </row>
    <row r="24" spans="2:9">
      <c r="B24" s="6"/>
      <c r="C24" t="s">
        <v>58</v>
      </c>
      <c r="I24" s="7"/>
    </row>
    <row r="25" spans="2:9">
      <c r="B25" s="6"/>
      <c r="C25" t="s">
        <v>59</v>
      </c>
      <c r="I25" s="7"/>
    </row>
    <row r="26" spans="2:9">
      <c r="B26" s="6"/>
      <c r="C26" t="s">
        <v>60</v>
      </c>
      <c r="I26" s="7"/>
    </row>
    <row r="27" spans="2:9">
      <c r="B27" s="6"/>
      <c r="I27" s="7"/>
    </row>
    <row r="28" spans="2:9" ht="18">
      <c r="B28" s="8" t="s">
        <v>62</v>
      </c>
      <c r="I28" s="7"/>
    </row>
    <row r="29" spans="2:9">
      <c r="B29" s="6"/>
      <c r="C29" t="s">
        <v>67</v>
      </c>
      <c r="I29" s="7"/>
    </row>
    <row r="30" spans="2:9">
      <c r="B30" s="6"/>
      <c r="C30" t="s">
        <v>63</v>
      </c>
      <c r="I30" s="7"/>
    </row>
    <row r="31" spans="2:9">
      <c r="B31" s="6"/>
      <c r="C31" t="s">
        <v>68</v>
      </c>
      <c r="I31" s="7"/>
    </row>
    <row r="32" spans="2:9">
      <c r="B32" s="6"/>
      <c r="C32" t="s">
        <v>71</v>
      </c>
      <c r="I32" s="7"/>
    </row>
    <row r="33" spans="2:9">
      <c r="B33" s="6"/>
      <c r="C33" t="s">
        <v>64</v>
      </c>
      <c r="I33" s="7"/>
    </row>
    <row r="34" spans="2:9">
      <c r="B34" s="6"/>
      <c r="C34" t="s">
        <v>65</v>
      </c>
      <c r="I34" s="7"/>
    </row>
    <row r="35" spans="2:9">
      <c r="B35" s="6"/>
      <c r="C35" t="s">
        <v>66</v>
      </c>
      <c r="I35" s="7"/>
    </row>
    <row r="36" spans="2:9" ht="14.65" thickBot="1">
      <c r="B36" s="10"/>
      <c r="C36" s="11"/>
      <c r="D36" s="11"/>
      <c r="E36" s="11"/>
      <c r="F36" s="11"/>
      <c r="G36" s="11"/>
      <c r="H36" s="11"/>
      <c r="I36" s="12"/>
    </row>
  </sheetData>
  <sheetProtection sheet="1" objects="1" scenarios="1"/>
  <mergeCells count="14">
    <mergeCell ref="B2:I2"/>
    <mergeCell ref="B3:I3"/>
    <mergeCell ref="B9:E9"/>
    <mergeCell ref="B10:E10"/>
    <mergeCell ref="F9:I9"/>
    <mergeCell ref="F10:I10"/>
    <mergeCell ref="B5:E5"/>
    <mergeCell ref="F5:I5"/>
    <mergeCell ref="B6:E6"/>
    <mergeCell ref="F6:I6"/>
    <mergeCell ref="B7:E7"/>
    <mergeCell ref="B8:E8"/>
    <mergeCell ref="F7:I7"/>
    <mergeCell ref="F8:I8"/>
  </mergeCells>
  <pageMargins left="0.7" right="0.7" top="0.75" bottom="0.75" header="0.3" footer="0.3"/>
  <pageSetup scale="9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83" r:id="rId4" name="Check Box 11">
              <controlPr defaultSize="0" autoFill="0" autoLine="0" autoPict="0" altText="Narrative checkbox">
                <anchor moveWithCells="1">
                  <from>
                    <xdr:col>1</xdr:col>
                    <xdr:colOff>28575</xdr:colOff>
                    <xdr:row>12</xdr:row>
                    <xdr:rowOff>161925</xdr:rowOff>
                  </from>
                  <to>
                    <xdr:col>2</xdr:col>
                    <xdr:colOff>571500</xdr:colOff>
                    <xdr:row>14</xdr:row>
                    <xdr:rowOff>19050</xdr:rowOff>
                  </to>
                </anchor>
              </controlPr>
            </control>
          </mc:Choice>
        </mc:AlternateContent>
        <mc:AlternateContent xmlns:mc="http://schemas.openxmlformats.org/markup-compatibility/2006">
          <mc:Choice Requires="x14">
            <control shapeId="3084" r:id="rId5" name="Check Box 12">
              <controlPr defaultSize="0" autoFill="0" autoLine="0" autoPict="0" altText="Appendices checkbox">
                <anchor moveWithCells="1">
                  <from>
                    <xdr:col>1</xdr:col>
                    <xdr:colOff>28575</xdr:colOff>
                    <xdr:row>13</xdr:row>
                    <xdr:rowOff>171450</xdr:rowOff>
                  </from>
                  <to>
                    <xdr:col>2</xdr:col>
                    <xdr:colOff>571500</xdr:colOff>
                    <xdr:row>15</xdr:row>
                    <xdr:rowOff>28575</xdr:rowOff>
                  </to>
                </anchor>
              </controlPr>
            </control>
          </mc:Choice>
        </mc:AlternateContent>
        <mc:AlternateContent xmlns:mc="http://schemas.openxmlformats.org/markup-compatibility/2006">
          <mc:Choice Requires="x14">
            <control shapeId="3087" r:id="rId6" name="Check Box 15">
              <controlPr defaultSize="0" autoFill="0" autoLine="0" autoPict="0" altText="Eligiblity checkbox">
                <anchor moveWithCells="1">
                  <from>
                    <xdr:col>1</xdr:col>
                    <xdr:colOff>19050</xdr:colOff>
                    <xdr:row>17</xdr:row>
                    <xdr:rowOff>161925</xdr:rowOff>
                  </from>
                  <to>
                    <xdr:col>2</xdr:col>
                    <xdr:colOff>561975</xdr:colOff>
                    <xdr:row>19</xdr:row>
                    <xdr:rowOff>19050</xdr:rowOff>
                  </to>
                </anchor>
              </controlPr>
            </control>
          </mc:Choice>
        </mc:AlternateContent>
        <mc:AlternateContent xmlns:mc="http://schemas.openxmlformats.org/markup-compatibility/2006">
          <mc:Choice Requires="x14">
            <control shapeId="3088" r:id="rId7" name="Check Box 16">
              <controlPr defaultSize="0" autoFill="0" autoLine="0" autoPict="0" altText="Eligibility checkbox">
                <anchor moveWithCells="1">
                  <from>
                    <xdr:col>1</xdr:col>
                    <xdr:colOff>19050</xdr:colOff>
                    <xdr:row>18</xdr:row>
                    <xdr:rowOff>171450</xdr:rowOff>
                  </from>
                  <to>
                    <xdr:col>2</xdr:col>
                    <xdr:colOff>561975</xdr:colOff>
                    <xdr:row>20</xdr:row>
                    <xdr:rowOff>28575</xdr:rowOff>
                  </to>
                </anchor>
              </controlPr>
            </control>
          </mc:Choice>
        </mc:AlternateContent>
        <mc:AlternateContent xmlns:mc="http://schemas.openxmlformats.org/markup-compatibility/2006">
          <mc:Choice Requires="x14">
            <control shapeId="3089" r:id="rId8" name="Check Box 17">
              <controlPr defaultSize="0" autoFill="0" autoLine="0" autoPict="0" altText="Eligibility checkbox">
                <anchor moveWithCells="1">
                  <from>
                    <xdr:col>1</xdr:col>
                    <xdr:colOff>19050</xdr:colOff>
                    <xdr:row>19</xdr:row>
                    <xdr:rowOff>161925</xdr:rowOff>
                  </from>
                  <to>
                    <xdr:col>2</xdr:col>
                    <xdr:colOff>561975</xdr:colOff>
                    <xdr:row>21</xdr:row>
                    <xdr:rowOff>19050</xdr:rowOff>
                  </to>
                </anchor>
              </controlPr>
            </control>
          </mc:Choice>
        </mc:AlternateContent>
        <mc:AlternateContent xmlns:mc="http://schemas.openxmlformats.org/markup-compatibility/2006">
          <mc:Choice Requires="x14">
            <control shapeId="3090" r:id="rId9" name="Check Box 18">
              <controlPr defaultSize="0" autoFill="0" autoLine="0" autoPict="0" altText="Eligiblity checkbox">
                <anchor moveWithCells="1">
                  <from>
                    <xdr:col>1</xdr:col>
                    <xdr:colOff>19050</xdr:colOff>
                    <xdr:row>20</xdr:row>
                    <xdr:rowOff>161925</xdr:rowOff>
                  </from>
                  <to>
                    <xdr:col>2</xdr:col>
                    <xdr:colOff>561975</xdr:colOff>
                    <xdr:row>22</xdr:row>
                    <xdr:rowOff>19050</xdr:rowOff>
                  </to>
                </anchor>
              </controlPr>
            </control>
          </mc:Choice>
        </mc:AlternateContent>
        <mc:AlternateContent xmlns:mc="http://schemas.openxmlformats.org/markup-compatibility/2006">
          <mc:Choice Requires="x14">
            <control shapeId="3091" r:id="rId10" name="Check Box 19">
              <controlPr defaultSize="0" autoFill="0" autoLine="0" autoPict="0" altText="Eligiblity checkbox">
                <anchor moveWithCells="1">
                  <from>
                    <xdr:col>1</xdr:col>
                    <xdr:colOff>19050</xdr:colOff>
                    <xdr:row>21</xdr:row>
                    <xdr:rowOff>171450</xdr:rowOff>
                  </from>
                  <to>
                    <xdr:col>2</xdr:col>
                    <xdr:colOff>561975</xdr:colOff>
                    <xdr:row>23</xdr:row>
                    <xdr:rowOff>28575</xdr:rowOff>
                  </to>
                </anchor>
              </controlPr>
            </control>
          </mc:Choice>
        </mc:AlternateContent>
        <mc:AlternateContent xmlns:mc="http://schemas.openxmlformats.org/markup-compatibility/2006">
          <mc:Choice Requires="x14">
            <control shapeId="3092" r:id="rId11" name="Check Box 20">
              <controlPr defaultSize="0" autoFill="0" autoLine="0" autoPict="0" altText="Eligiblity checkbox">
                <anchor moveWithCells="1">
                  <from>
                    <xdr:col>1</xdr:col>
                    <xdr:colOff>19050</xdr:colOff>
                    <xdr:row>22</xdr:row>
                    <xdr:rowOff>161925</xdr:rowOff>
                  </from>
                  <to>
                    <xdr:col>2</xdr:col>
                    <xdr:colOff>561975</xdr:colOff>
                    <xdr:row>24</xdr:row>
                    <xdr:rowOff>19050</xdr:rowOff>
                  </to>
                </anchor>
              </controlPr>
            </control>
          </mc:Choice>
        </mc:AlternateContent>
        <mc:AlternateContent xmlns:mc="http://schemas.openxmlformats.org/markup-compatibility/2006">
          <mc:Choice Requires="x14">
            <control shapeId="3093" r:id="rId12" name="Check Box 21">
              <controlPr defaultSize="0" autoFill="0" autoLine="0" autoPict="0" altText="Eligiblity checkbox">
                <anchor moveWithCells="1">
                  <from>
                    <xdr:col>1</xdr:col>
                    <xdr:colOff>19050</xdr:colOff>
                    <xdr:row>23</xdr:row>
                    <xdr:rowOff>161925</xdr:rowOff>
                  </from>
                  <to>
                    <xdr:col>2</xdr:col>
                    <xdr:colOff>561975</xdr:colOff>
                    <xdr:row>25</xdr:row>
                    <xdr:rowOff>19050</xdr:rowOff>
                  </to>
                </anchor>
              </controlPr>
            </control>
          </mc:Choice>
        </mc:AlternateContent>
        <mc:AlternateContent xmlns:mc="http://schemas.openxmlformats.org/markup-compatibility/2006">
          <mc:Choice Requires="x14">
            <control shapeId="3094" r:id="rId13" name="Check Box 22">
              <controlPr defaultSize="0" autoFill="0" autoLine="0" autoPict="0" altText="Eligiblity checkbox">
                <anchor moveWithCells="1">
                  <from>
                    <xdr:col>1</xdr:col>
                    <xdr:colOff>19050</xdr:colOff>
                    <xdr:row>24</xdr:row>
                    <xdr:rowOff>171450</xdr:rowOff>
                  </from>
                  <to>
                    <xdr:col>2</xdr:col>
                    <xdr:colOff>561975</xdr:colOff>
                    <xdr:row>26</xdr:row>
                    <xdr:rowOff>28575</xdr:rowOff>
                  </to>
                </anchor>
              </controlPr>
            </control>
          </mc:Choice>
        </mc:AlternateContent>
        <mc:AlternateContent xmlns:mc="http://schemas.openxmlformats.org/markup-compatibility/2006">
          <mc:Choice Requires="x14">
            <control shapeId="3095" r:id="rId14" name="Check Box 23">
              <controlPr defaultSize="0" autoFill="0" autoLine="0" autoPict="0" altText="Required appendices checkbox">
                <anchor moveWithCells="1">
                  <from>
                    <xdr:col>1</xdr:col>
                    <xdr:colOff>9525</xdr:colOff>
                    <xdr:row>27</xdr:row>
                    <xdr:rowOff>171450</xdr:rowOff>
                  </from>
                  <to>
                    <xdr:col>2</xdr:col>
                    <xdr:colOff>552450</xdr:colOff>
                    <xdr:row>28</xdr:row>
                    <xdr:rowOff>161925</xdr:rowOff>
                  </to>
                </anchor>
              </controlPr>
            </control>
          </mc:Choice>
        </mc:AlternateContent>
        <mc:AlternateContent xmlns:mc="http://schemas.openxmlformats.org/markup-compatibility/2006">
          <mc:Choice Requires="x14">
            <control shapeId="3096" r:id="rId15" name="Check Box 24">
              <controlPr defaultSize="0" autoFill="0" autoLine="0" autoPict="0" altText="Required appendices checkbox">
                <anchor moveWithCells="1">
                  <from>
                    <xdr:col>1</xdr:col>
                    <xdr:colOff>19050</xdr:colOff>
                    <xdr:row>28</xdr:row>
                    <xdr:rowOff>171450</xdr:rowOff>
                  </from>
                  <to>
                    <xdr:col>2</xdr:col>
                    <xdr:colOff>561975</xdr:colOff>
                    <xdr:row>30</xdr:row>
                    <xdr:rowOff>28575</xdr:rowOff>
                  </to>
                </anchor>
              </controlPr>
            </control>
          </mc:Choice>
        </mc:AlternateContent>
        <mc:AlternateContent xmlns:mc="http://schemas.openxmlformats.org/markup-compatibility/2006">
          <mc:Choice Requires="x14">
            <control shapeId="3097" r:id="rId16" name="Check Box 25">
              <controlPr defaultSize="0" autoFill="0" autoLine="0" autoPict="0" altText="Required appendices checkbox">
                <anchor moveWithCells="1">
                  <from>
                    <xdr:col>1</xdr:col>
                    <xdr:colOff>19050</xdr:colOff>
                    <xdr:row>30</xdr:row>
                    <xdr:rowOff>0</xdr:rowOff>
                  </from>
                  <to>
                    <xdr:col>2</xdr:col>
                    <xdr:colOff>561975</xdr:colOff>
                    <xdr:row>31</xdr:row>
                    <xdr:rowOff>38100</xdr:rowOff>
                  </to>
                </anchor>
              </controlPr>
            </control>
          </mc:Choice>
        </mc:AlternateContent>
        <mc:AlternateContent xmlns:mc="http://schemas.openxmlformats.org/markup-compatibility/2006">
          <mc:Choice Requires="x14">
            <control shapeId="3098" r:id="rId17" name="Check Box 26">
              <controlPr defaultSize="0" autoFill="0" autoLine="0" autoPict="0" altText="Required appendices checkbox">
                <anchor moveWithCells="1">
                  <from>
                    <xdr:col>1</xdr:col>
                    <xdr:colOff>19050</xdr:colOff>
                    <xdr:row>30</xdr:row>
                    <xdr:rowOff>171450</xdr:rowOff>
                  </from>
                  <to>
                    <xdr:col>2</xdr:col>
                    <xdr:colOff>561975</xdr:colOff>
                    <xdr:row>32</xdr:row>
                    <xdr:rowOff>28575</xdr:rowOff>
                  </to>
                </anchor>
              </controlPr>
            </control>
          </mc:Choice>
        </mc:AlternateContent>
        <mc:AlternateContent xmlns:mc="http://schemas.openxmlformats.org/markup-compatibility/2006">
          <mc:Choice Requires="x14">
            <control shapeId="3099" r:id="rId18" name="Check Box 27">
              <controlPr defaultSize="0" autoFill="0" autoLine="0" autoPict="0" altText="Required appendices checkbox">
                <anchor moveWithCells="1">
                  <from>
                    <xdr:col>1</xdr:col>
                    <xdr:colOff>19050</xdr:colOff>
                    <xdr:row>31</xdr:row>
                    <xdr:rowOff>171450</xdr:rowOff>
                  </from>
                  <to>
                    <xdr:col>2</xdr:col>
                    <xdr:colOff>561975</xdr:colOff>
                    <xdr:row>33</xdr:row>
                    <xdr:rowOff>28575</xdr:rowOff>
                  </to>
                </anchor>
              </controlPr>
            </control>
          </mc:Choice>
        </mc:AlternateContent>
        <mc:AlternateContent xmlns:mc="http://schemas.openxmlformats.org/markup-compatibility/2006">
          <mc:Choice Requires="x14">
            <control shapeId="3100" r:id="rId19" name="Check Box 28">
              <controlPr defaultSize="0" autoFill="0" autoLine="0" autoPict="0" altText="Required appendices checkbox">
                <anchor moveWithCells="1">
                  <from>
                    <xdr:col>1</xdr:col>
                    <xdr:colOff>19050</xdr:colOff>
                    <xdr:row>33</xdr:row>
                    <xdr:rowOff>0</xdr:rowOff>
                  </from>
                  <to>
                    <xdr:col>2</xdr:col>
                    <xdr:colOff>561975</xdr:colOff>
                    <xdr:row>34</xdr:row>
                    <xdr:rowOff>38100</xdr:rowOff>
                  </to>
                </anchor>
              </controlPr>
            </control>
          </mc:Choice>
        </mc:AlternateContent>
        <mc:AlternateContent xmlns:mc="http://schemas.openxmlformats.org/markup-compatibility/2006">
          <mc:Choice Requires="x14">
            <control shapeId="3101" r:id="rId20" name="Check Box 29">
              <controlPr defaultSize="0" autoFill="0" autoLine="0" autoPict="0" altText="Required appendices checkbox">
                <anchor moveWithCells="1">
                  <from>
                    <xdr:col>1</xdr:col>
                    <xdr:colOff>19050</xdr:colOff>
                    <xdr:row>33</xdr:row>
                    <xdr:rowOff>171450</xdr:rowOff>
                  </from>
                  <to>
                    <xdr:col>2</xdr:col>
                    <xdr:colOff>561975</xdr:colOff>
                    <xdr:row>35</xdr:row>
                    <xdr:rowOff>28575</xdr:rowOff>
                  </to>
                </anchor>
              </controlPr>
            </control>
          </mc:Choice>
        </mc:AlternateContent>
        <mc:AlternateContent xmlns:mc="http://schemas.openxmlformats.org/markup-compatibility/2006">
          <mc:Choice Requires="x14">
            <control shapeId="3082" r:id="rId21" name="Check Box 10">
              <controlPr defaultSize="0" autoFill="0" autoLine="0" autoPict="0" altText="Submittal form checkbox">
                <anchor moveWithCells="1">
                  <from>
                    <xdr:col>1</xdr:col>
                    <xdr:colOff>28575</xdr:colOff>
                    <xdr:row>11</xdr:row>
                    <xdr:rowOff>209550</xdr:rowOff>
                  </from>
                  <to>
                    <xdr:col>2</xdr:col>
                    <xdr:colOff>571500</xdr:colOff>
                    <xdr:row>13</xdr:row>
                    <xdr:rowOff>19050</xdr:rowOff>
                  </to>
                </anchor>
              </controlPr>
            </control>
          </mc:Choice>
        </mc:AlternateContent>
        <mc:AlternateContent xmlns:mc="http://schemas.openxmlformats.org/markup-compatibility/2006">
          <mc:Choice Requires="x14">
            <control shapeId="3086" r:id="rId22" name="Check Box 14">
              <controlPr defaultSize="0" autoFill="0" autoLine="0" autoPict="0" altText="Eligibilty checkbox_x000d__x000a_">
                <anchor moveWithCells="1">
                  <from>
                    <xdr:col>1</xdr:col>
                    <xdr:colOff>19050</xdr:colOff>
                    <xdr:row>16</xdr:row>
                    <xdr:rowOff>209550</xdr:rowOff>
                  </from>
                  <to>
                    <xdr:col>2</xdr:col>
                    <xdr:colOff>561975</xdr:colOff>
                    <xdr:row>18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A1386FB-6E88-47BB-B24C-F24038D30565}">
          <x14:formula1>
            <xm:f>'Lookup Tables'!$B$2:$B$35</xm:f>
          </x14:formula1>
          <xm:sqref>B6:E6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D94DE-D5A7-466B-8497-171CEBC45929}">
  <sheetPr>
    <tabColor theme="6"/>
  </sheetPr>
  <dimension ref="B2:I29"/>
  <sheetViews>
    <sheetView workbookViewId="0">
      <selection activeCell="E11" sqref="E11"/>
    </sheetView>
  </sheetViews>
  <sheetFormatPr defaultRowHeight="14.25"/>
  <cols>
    <col min="1" max="1" width="4.6640625" customWidth="1"/>
    <col min="2" max="2" width="1.59765625" customWidth="1"/>
    <col min="3" max="3" width="18" customWidth="1"/>
    <col min="4" max="4" width="18.1328125" customWidth="1"/>
    <col min="5" max="5" width="15.19921875" customWidth="1"/>
    <col min="6" max="6" width="3.19921875" style="53" customWidth="1"/>
    <col min="7" max="7" width="15.19921875" customWidth="1"/>
    <col min="8" max="8" width="14.3984375" customWidth="1"/>
    <col min="9" max="9" width="1.59765625" customWidth="1"/>
  </cols>
  <sheetData>
    <row r="2" spans="2:9" ht="18">
      <c r="B2" s="100"/>
      <c r="C2" s="133" t="s">
        <v>177</v>
      </c>
      <c r="D2" s="133"/>
      <c r="E2" s="133"/>
      <c r="F2" s="133"/>
      <c r="G2" s="133"/>
      <c r="H2" s="133"/>
      <c r="I2" s="101"/>
    </row>
    <row r="3" spans="2:9" ht="14.35" customHeight="1">
      <c r="B3" s="102"/>
      <c r="C3" s="125" t="s">
        <v>178</v>
      </c>
      <c r="D3" s="125"/>
      <c r="E3" s="125"/>
      <c r="F3" s="125"/>
      <c r="G3" s="125"/>
      <c r="H3" s="125"/>
      <c r="I3" s="103"/>
    </row>
    <row r="4" spans="2:9">
      <c r="B4" s="102"/>
      <c r="I4" s="103"/>
    </row>
    <row r="5" spans="2:9">
      <c r="B5" s="102"/>
      <c r="C5" s="1" t="s">
        <v>88</v>
      </c>
      <c r="D5" s="134">
        <f>Checklist!B6</f>
        <v>0</v>
      </c>
      <c r="E5" s="134"/>
      <c r="I5" s="103"/>
    </row>
    <row r="6" spans="2:9">
      <c r="B6" s="102"/>
      <c r="C6" s="1" t="s">
        <v>100</v>
      </c>
      <c r="D6" s="134">
        <f>Checklist!B8</f>
        <v>0</v>
      </c>
      <c r="E6" s="134"/>
      <c r="F6" s="134"/>
      <c r="G6" s="134"/>
      <c r="H6" s="134"/>
      <c r="I6" s="103"/>
    </row>
    <row r="7" spans="2:9">
      <c r="B7" s="102"/>
      <c r="I7" s="103"/>
    </row>
    <row r="8" spans="2:9" ht="15.75">
      <c r="B8" s="102"/>
      <c r="C8" s="132" t="s">
        <v>80</v>
      </c>
      <c r="D8" s="132"/>
      <c r="E8" s="132"/>
      <c r="F8" s="132"/>
      <c r="G8" s="132"/>
      <c r="H8" s="132"/>
      <c r="I8" s="103"/>
    </row>
    <row r="9" spans="2:9">
      <c r="B9" s="102"/>
      <c r="I9" s="103"/>
    </row>
    <row r="10" spans="2:9">
      <c r="B10" s="102"/>
      <c r="C10" s="1" t="s">
        <v>75</v>
      </c>
      <c r="I10" s="103"/>
    </row>
    <row r="11" spans="2:9">
      <c r="B11" s="102"/>
      <c r="C11" s="134" t="s">
        <v>89</v>
      </c>
      <c r="D11" s="135"/>
      <c r="E11" s="112"/>
      <c r="G11" s="104">
        <f t="shared" ref="G11:G17" si="0">IF(E11&gt;0,E11/$E$18,0)</f>
        <v>0</v>
      </c>
      <c r="I11" s="103"/>
    </row>
    <row r="12" spans="2:9">
      <c r="B12" s="102"/>
      <c r="C12" s="134" t="s">
        <v>90</v>
      </c>
      <c r="D12" s="135"/>
      <c r="E12" s="112"/>
      <c r="G12" s="104">
        <f t="shared" si="0"/>
        <v>0</v>
      </c>
      <c r="I12" s="103"/>
    </row>
    <row r="13" spans="2:9">
      <c r="B13" s="102"/>
      <c r="C13" s="134" t="s">
        <v>91</v>
      </c>
      <c r="D13" s="135"/>
      <c r="E13" s="112"/>
      <c r="G13" s="104">
        <f t="shared" si="0"/>
        <v>0</v>
      </c>
      <c r="I13" s="103"/>
    </row>
    <row r="14" spans="2:9">
      <c r="B14" s="102"/>
      <c r="C14" s="134" t="s">
        <v>92</v>
      </c>
      <c r="D14" s="135"/>
      <c r="E14" s="112"/>
      <c r="G14" s="104">
        <f t="shared" si="0"/>
        <v>0</v>
      </c>
      <c r="I14" s="103"/>
    </row>
    <row r="15" spans="2:9">
      <c r="B15" s="102"/>
      <c r="C15" s="134" t="s">
        <v>93</v>
      </c>
      <c r="D15" s="135"/>
      <c r="E15" s="112"/>
      <c r="G15" s="104">
        <f t="shared" si="0"/>
        <v>0</v>
      </c>
      <c r="I15" s="103"/>
    </row>
    <row r="16" spans="2:9">
      <c r="B16" s="102"/>
      <c r="C16" s="134" t="s">
        <v>94</v>
      </c>
      <c r="D16" s="135"/>
      <c r="E16" s="112"/>
      <c r="G16" s="104">
        <f t="shared" si="0"/>
        <v>0</v>
      </c>
      <c r="I16" s="103"/>
    </row>
    <row r="17" spans="2:9">
      <c r="B17" s="102"/>
      <c r="C17" s="134" t="s">
        <v>95</v>
      </c>
      <c r="D17" s="135"/>
      <c r="E17" s="112"/>
      <c r="G17" s="105">
        <f t="shared" si="0"/>
        <v>0</v>
      </c>
      <c r="I17" s="103"/>
    </row>
    <row r="18" spans="2:9">
      <c r="B18" s="102"/>
      <c r="C18" s="136" t="s">
        <v>96</v>
      </c>
      <c r="D18" s="137"/>
      <c r="E18" s="57">
        <f>SUM(E11:E17)</f>
        <v>0</v>
      </c>
      <c r="G18" s="106" t="str">
        <f>IF(E18&gt;0,E18/$E$18,"0")</f>
        <v>0</v>
      </c>
      <c r="I18" s="103"/>
    </row>
    <row r="19" spans="2:9">
      <c r="B19" s="102"/>
      <c r="E19" s="59"/>
      <c r="I19" s="103"/>
    </row>
    <row r="20" spans="2:9">
      <c r="B20" s="102"/>
      <c r="I20" s="103"/>
    </row>
    <row r="21" spans="2:9">
      <c r="B21" s="102"/>
      <c r="C21" s="1" t="s">
        <v>74</v>
      </c>
      <c r="E21" s="60" t="s">
        <v>72</v>
      </c>
      <c r="F21" s="60"/>
      <c r="G21" s="60" t="s">
        <v>73</v>
      </c>
      <c r="I21" s="103"/>
    </row>
    <row r="22" spans="2:9">
      <c r="B22" s="102"/>
      <c r="C22" s="138" t="s">
        <v>176</v>
      </c>
      <c r="D22" s="139"/>
      <c r="E22" s="13"/>
      <c r="F22" s="62"/>
      <c r="G22" s="13"/>
      <c r="H22" s="63">
        <f>MAX(ROUND((G22-E22),0))/30</f>
        <v>0</v>
      </c>
      <c r="I22" s="103"/>
    </row>
    <row r="23" spans="2:9">
      <c r="B23" s="102"/>
      <c r="C23" s="138" t="s">
        <v>97</v>
      </c>
      <c r="D23" s="139"/>
      <c r="E23" s="13"/>
      <c r="F23" s="62"/>
      <c r="G23" s="13"/>
      <c r="H23" s="63">
        <f>MAX(ROUND((G23-E23),0))/30</f>
        <v>0</v>
      </c>
      <c r="I23" s="103"/>
    </row>
    <row r="24" spans="2:9">
      <c r="B24" s="102"/>
      <c r="C24" s="138" t="s">
        <v>98</v>
      </c>
      <c r="D24" s="139"/>
      <c r="E24" s="13"/>
      <c r="F24" s="62"/>
      <c r="G24" s="13"/>
      <c r="H24" s="64">
        <f>MAX(ROUND((G24-E24),0))/30</f>
        <v>0</v>
      </c>
      <c r="I24" s="103"/>
    </row>
    <row r="25" spans="2:9">
      <c r="B25" s="102"/>
      <c r="C25" s="136" t="s">
        <v>99</v>
      </c>
      <c r="D25" s="136"/>
      <c r="E25" s="107" t="str">
        <f>IFERROR(DATE(YEAR(AVERAGE(E24,G24)), MONTH(AVERAGE(E24,G24)), 15),"")</f>
        <v/>
      </c>
      <c r="F25" s="62"/>
      <c r="G25" s="59" t="s">
        <v>76</v>
      </c>
      <c r="H25" s="66">
        <f>SUM(H22:H24)</f>
        <v>0</v>
      </c>
      <c r="I25" s="103"/>
    </row>
    <row r="26" spans="2:9">
      <c r="B26" s="102"/>
      <c r="C26" s="56"/>
      <c r="D26" s="56"/>
      <c r="E26" s="107"/>
      <c r="F26" s="62"/>
      <c r="G26" s="59"/>
      <c r="H26" s="66"/>
      <c r="I26" s="103"/>
    </row>
    <row r="27" spans="2:9">
      <c r="B27" s="102"/>
      <c r="I27" s="103"/>
    </row>
    <row r="28" spans="2:9">
      <c r="B28" s="102"/>
      <c r="C28" s="140" t="s">
        <v>87</v>
      </c>
      <c r="D28" s="141"/>
      <c r="E28" s="113"/>
      <c r="F28" s="60"/>
      <c r="I28" s="103"/>
    </row>
    <row r="29" spans="2:9">
      <c r="B29" s="108"/>
      <c r="C29" s="109"/>
      <c r="D29" s="109"/>
      <c r="E29" s="109"/>
      <c r="F29" s="110"/>
      <c r="G29" s="109"/>
      <c r="H29" s="109"/>
      <c r="I29" s="111"/>
    </row>
  </sheetData>
  <sheetProtection sheet="1" objects="1" scenarios="1"/>
  <mergeCells count="18">
    <mergeCell ref="C22:D22"/>
    <mergeCell ref="C23:D23"/>
    <mergeCell ref="C24:D24"/>
    <mergeCell ref="C25:D25"/>
    <mergeCell ref="C28:D28"/>
    <mergeCell ref="C14:D14"/>
    <mergeCell ref="C15:D15"/>
    <mergeCell ref="C16:D16"/>
    <mergeCell ref="C17:D17"/>
    <mergeCell ref="C18:D18"/>
    <mergeCell ref="C8:H8"/>
    <mergeCell ref="C2:H2"/>
    <mergeCell ref="C11:D11"/>
    <mergeCell ref="C12:D12"/>
    <mergeCell ref="C13:D13"/>
    <mergeCell ref="D5:E5"/>
    <mergeCell ref="D6:H6"/>
    <mergeCell ref="C3:H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7DB3F-D364-4C2B-9BAE-C836BCF0CCE2}">
  <sheetPr>
    <tabColor theme="9" tint="0.39997558519241921"/>
  </sheetPr>
  <dimension ref="B3:F62"/>
  <sheetViews>
    <sheetView workbookViewId="0">
      <selection activeCell="B20" sqref="B20:E20"/>
    </sheetView>
  </sheetViews>
  <sheetFormatPr defaultRowHeight="14.25"/>
  <cols>
    <col min="2" max="2" width="36.265625" customWidth="1"/>
    <col min="3" max="3" width="14.53125" customWidth="1"/>
    <col min="4" max="4" width="14.9296875" customWidth="1"/>
    <col min="5" max="5" width="17.33203125" customWidth="1"/>
    <col min="6" max="6" width="18.3984375" customWidth="1"/>
  </cols>
  <sheetData>
    <row r="3" spans="2:6" ht="25.5">
      <c r="B3" s="161" t="s">
        <v>123</v>
      </c>
      <c r="C3" s="161"/>
      <c r="D3" s="161"/>
      <c r="E3" s="161"/>
      <c r="F3" s="161"/>
    </row>
    <row r="4" spans="2:6" ht="21.4" thickBot="1">
      <c r="B4" s="43" t="s">
        <v>174</v>
      </c>
    </row>
    <row r="5" spans="2:6">
      <c r="B5" s="27"/>
      <c r="C5" s="142" t="s">
        <v>125</v>
      </c>
      <c r="D5" s="28"/>
      <c r="E5" s="144" t="s">
        <v>126</v>
      </c>
      <c r="F5" s="29"/>
    </row>
    <row r="6" spans="2:6" ht="14.65" thickBot="1">
      <c r="B6" s="19" t="s">
        <v>124</v>
      </c>
      <c r="C6" s="143"/>
      <c r="D6" s="20" t="s">
        <v>83</v>
      </c>
      <c r="E6" s="145"/>
      <c r="F6" s="21" t="s">
        <v>127</v>
      </c>
    </row>
    <row r="7" spans="2:6">
      <c r="B7" s="30" t="s">
        <v>128</v>
      </c>
      <c r="C7" s="31">
        <v>5</v>
      </c>
      <c r="D7" s="31">
        <v>4</v>
      </c>
      <c r="E7" s="22">
        <v>20</v>
      </c>
      <c r="F7" s="32">
        <v>0.2</v>
      </c>
    </row>
    <row r="8" spans="2:6">
      <c r="B8" s="30" t="s">
        <v>129</v>
      </c>
      <c r="C8" s="31">
        <v>5</v>
      </c>
      <c r="D8" s="31">
        <v>3</v>
      </c>
      <c r="E8" s="22">
        <v>15</v>
      </c>
      <c r="F8" s="32">
        <v>0.15</v>
      </c>
    </row>
    <row r="9" spans="2:6">
      <c r="B9" s="30" t="s">
        <v>130</v>
      </c>
      <c r="C9" s="31">
        <v>5</v>
      </c>
      <c r="D9" s="31">
        <v>3</v>
      </c>
      <c r="E9" s="22">
        <v>15</v>
      </c>
      <c r="F9" s="32">
        <v>0.15</v>
      </c>
    </row>
    <row r="10" spans="2:6">
      <c r="B10" s="30" t="s">
        <v>131</v>
      </c>
      <c r="C10" s="31">
        <v>8</v>
      </c>
      <c r="D10" s="31">
        <v>2</v>
      </c>
      <c r="E10" s="22">
        <v>16</v>
      </c>
      <c r="F10" s="32">
        <v>0.16</v>
      </c>
    </row>
    <row r="11" spans="2:6">
      <c r="B11" s="30" t="s">
        <v>132</v>
      </c>
      <c r="C11" s="33">
        <v>5</v>
      </c>
      <c r="D11" s="33">
        <v>2</v>
      </c>
      <c r="E11" s="25">
        <v>10</v>
      </c>
      <c r="F11" s="26">
        <v>0.1</v>
      </c>
    </row>
    <row r="12" spans="2:6">
      <c r="B12" s="30"/>
      <c r="C12" s="31">
        <v>28</v>
      </c>
      <c r="D12" s="34" t="s">
        <v>134</v>
      </c>
      <c r="E12" s="22">
        <v>76</v>
      </c>
      <c r="F12" s="32">
        <v>0.76</v>
      </c>
    </row>
    <row r="13" spans="2:6" ht="14.65" thickBot="1">
      <c r="B13" s="19" t="s">
        <v>133</v>
      </c>
      <c r="C13" s="38"/>
      <c r="D13" s="38"/>
      <c r="E13" s="44"/>
      <c r="F13" s="45"/>
    </row>
    <row r="14" spans="2:6">
      <c r="B14" s="30" t="s">
        <v>135</v>
      </c>
      <c r="C14" s="31">
        <v>10</v>
      </c>
      <c r="D14" s="31">
        <v>1</v>
      </c>
      <c r="E14" s="22">
        <v>10</v>
      </c>
      <c r="F14" s="32">
        <v>0.1</v>
      </c>
    </row>
    <row r="15" spans="2:6">
      <c r="B15" s="30" t="s">
        <v>136</v>
      </c>
      <c r="C15" s="33">
        <v>14</v>
      </c>
      <c r="D15" s="33">
        <v>1</v>
      </c>
      <c r="E15" s="25">
        <v>14</v>
      </c>
      <c r="F15" s="26">
        <v>0.14000000000000001</v>
      </c>
    </row>
    <row r="16" spans="2:6">
      <c r="B16" s="30"/>
      <c r="C16" s="31">
        <v>24</v>
      </c>
      <c r="D16" s="34" t="s">
        <v>134</v>
      </c>
      <c r="E16" s="22">
        <v>24</v>
      </c>
      <c r="F16" s="32">
        <v>0.24</v>
      </c>
    </row>
    <row r="17" spans="2:6" ht="14.65" thickBot="1">
      <c r="B17" s="37"/>
      <c r="C17" s="38"/>
      <c r="D17" s="23" t="s">
        <v>137</v>
      </c>
      <c r="E17" s="24">
        <v>100</v>
      </c>
      <c r="F17" s="39"/>
    </row>
    <row r="18" spans="2:6">
      <c r="B18" s="36"/>
    </row>
    <row r="19" spans="2:6" ht="21.4" thickBot="1">
      <c r="B19" s="43" t="s">
        <v>124</v>
      </c>
    </row>
    <row r="20" spans="2:6">
      <c r="B20" s="150" t="s">
        <v>138</v>
      </c>
      <c r="C20" s="151"/>
      <c r="D20" s="151"/>
      <c r="E20" s="151"/>
      <c r="F20" s="47" t="s">
        <v>139</v>
      </c>
    </row>
    <row r="21" spans="2:6">
      <c r="B21" s="148" t="s">
        <v>128</v>
      </c>
      <c r="C21" s="149"/>
      <c r="D21" s="149"/>
      <c r="E21" s="149"/>
      <c r="F21" s="46" t="s">
        <v>140</v>
      </c>
    </row>
    <row r="22" spans="2:6">
      <c r="B22" s="146" t="s">
        <v>141</v>
      </c>
      <c r="C22" s="147"/>
      <c r="D22" s="147"/>
      <c r="E22" s="147"/>
      <c r="F22" s="154" t="s">
        <v>153</v>
      </c>
    </row>
    <row r="23" spans="2:6" ht="43.9" customHeight="1">
      <c r="B23" s="146"/>
      <c r="C23" s="147"/>
      <c r="D23" s="147"/>
      <c r="E23" s="147"/>
      <c r="F23" s="154"/>
    </row>
    <row r="24" spans="2:6">
      <c r="B24" s="148" t="s">
        <v>129</v>
      </c>
      <c r="C24" s="149"/>
      <c r="D24" s="149"/>
      <c r="E24" s="149"/>
      <c r="F24" s="46" t="s">
        <v>142</v>
      </c>
    </row>
    <row r="25" spans="2:6">
      <c r="B25" s="146" t="s">
        <v>143</v>
      </c>
      <c r="C25" s="147"/>
      <c r="D25" s="147"/>
      <c r="E25" s="147"/>
      <c r="F25" s="154" t="s">
        <v>152</v>
      </c>
    </row>
    <row r="26" spans="2:6" ht="29.65" customHeight="1">
      <c r="B26" s="146"/>
      <c r="C26" s="147"/>
      <c r="D26" s="147"/>
      <c r="E26" s="147"/>
      <c r="F26" s="154"/>
    </row>
    <row r="27" spans="2:6">
      <c r="B27" s="148" t="s">
        <v>130</v>
      </c>
      <c r="C27" s="149"/>
      <c r="D27" s="149"/>
      <c r="E27" s="149"/>
      <c r="F27" s="46" t="s">
        <v>142</v>
      </c>
    </row>
    <row r="28" spans="2:6" ht="15.75" customHeight="1">
      <c r="B28" s="146" t="s">
        <v>144</v>
      </c>
      <c r="C28" s="147"/>
      <c r="D28" s="147"/>
      <c r="E28" s="147"/>
      <c r="F28" s="154" t="s">
        <v>152</v>
      </c>
    </row>
    <row r="29" spans="2:6" ht="14.65" customHeight="1">
      <c r="B29" s="146"/>
      <c r="C29" s="147"/>
      <c r="D29" s="147"/>
      <c r="E29" s="147"/>
      <c r="F29" s="154"/>
    </row>
    <row r="30" spans="2:6">
      <c r="B30" s="148" t="s">
        <v>131</v>
      </c>
      <c r="C30" s="149"/>
      <c r="D30" s="149"/>
      <c r="E30" s="149"/>
      <c r="F30" s="46" t="s">
        <v>145</v>
      </c>
    </row>
    <row r="31" spans="2:6" ht="31.5" customHeight="1">
      <c r="B31" s="146" t="s">
        <v>149</v>
      </c>
      <c r="C31" s="147"/>
      <c r="D31" s="147"/>
      <c r="E31" s="147"/>
      <c r="F31" s="154" t="s">
        <v>146</v>
      </c>
    </row>
    <row r="32" spans="2:6">
      <c r="B32" s="146"/>
      <c r="C32" s="147"/>
      <c r="D32" s="147"/>
      <c r="E32" s="147"/>
      <c r="F32" s="154"/>
    </row>
    <row r="33" spans="2:6">
      <c r="B33" s="146"/>
      <c r="C33" s="147"/>
      <c r="D33" s="147"/>
      <c r="E33" s="147"/>
      <c r="F33" s="154"/>
    </row>
    <row r="34" spans="2:6">
      <c r="B34" s="146"/>
      <c r="C34" s="147"/>
      <c r="D34" s="147"/>
      <c r="E34" s="147"/>
      <c r="F34" s="154"/>
    </row>
    <row r="35" spans="2:6">
      <c r="B35" s="148" t="s">
        <v>132</v>
      </c>
      <c r="C35" s="149"/>
      <c r="D35" s="149"/>
      <c r="E35" s="149"/>
      <c r="F35" s="46" t="s">
        <v>147</v>
      </c>
    </row>
    <row r="36" spans="2:6" ht="59.25" customHeight="1">
      <c r="B36" s="155" t="s">
        <v>150</v>
      </c>
      <c r="C36" s="156"/>
      <c r="D36" s="156"/>
      <c r="E36" s="156"/>
      <c r="F36" s="41" t="s">
        <v>151</v>
      </c>
    </row>
    <row r="37" spans="2:6" ht="14.65" thickBot="1">
      <c r="B37" s="162" t="s">
        <v>148</v>
      </c>
      <c r="C37" s="163"/>
      <c r="D37" s="163"/>
      <c r="E37" s="163"/>
      <c r="F37" s="50">
        <v>76</v>
      </c>
    </row>
    <row r="39" spans="2:6" ht="21.4" thickBot="1">
      <c r="B39" s="43" t="s">
        <v>133</v>
      </c>
    </row>
    <row r="40" spans="2:6">
      <c r="B40" s="164" t="s">
        <v>138</v>
      </c>
      <c r="C40" s="165"/>
      <c r="D40" s="165"/>
      <c r="E40" s="165"/>
      <c r="F40" s="47" t="s">
        <v>154</v>
      </c>
    </row>
    <row r="41" spans="2:6">
      <c r="B41" s="152" t="s">
        <v>135</v>
      </c>
      <c r="C41" s="153"/>
      <c r="D41" s="153"/>
      <c r="E41" s="153"/>
      <c r="F41" s="46" t="s">
        <v>147</v>
      </c>
    </row>
    <row r="42" spans="2:6">
      <c r="B42" s="159" t="s">
        <v>155</v>
      </c>
      <c r="C42" s="160"/>
      <c r="D42" s="160"/>
      <c r="E42" s="160"/>
      <c r="F42" s="48"/>
    </row>
    <row r="43" spans="2:6" ht="30.75" customHeight="1">
      <c r="B43" s="157" t="s">
        <v>166</v>
      </c>
      <c r="C43" s="158"/>
      <c r="D43" s="158"/>
      <c r="E43" s="158"/>
      <c r="F43" s="40">
        <v>10</v>
      </c>
    </row>
    <row r="44" spans="2:6">
      <c r="B44" s="157" t="s">
        <v>167</v>
      </c>
      <c r="C44" s="158"/>
      <c r="D44" s="158"/>
      <c r="E44" s="158"/>
      <c r="F44" s="40">
        <v>8</v>
      </c>
    </row>
    <row r="45" spans="2:6">
      <c r="B45" s="157" t="s">
        <v>168</v>
      </c>
      <c r="C45" s="158"/>
      <c r="D45" s="158"/>
      <c r="E45" s="158"/>
      <c r="F45" s="40">
        <v>2</v>
      </c>
    </row>
    <row r="46" spans="2:6">
      <c r="B46" s="157" t="s">
        <v>169</v>
      </c>
      <c r="C46" s="158"/>
      <c r="D46" s="158"/>
      <c r="E46" s="158"/>
      <c r="F46" s="40">
        <v>0</v>
      </c>
    </row>
    <row r="47" spans="2:6">
      <c r="B47" s="157"/>
      <c r="C47" s="158"/>
      <c r="D47" s="158"/>
      <c r="E47" s="158"/>
      <c r="F47" s="40"/>
    </row>
    <row r="48" spans="2:6">
      <c r="B48" s="159" t="s">
        <v>156</v>
      </c>
      <c r="C48" s="160"/>
      <c r="D48" s="160"/>
      <c r="E48" s="160"/>
      <c r="F48" s="40"/>
    </row>
    <row r="49" spans="2:6" ht="30" customHeight="1">
      <c r="B49" s="157" t="s">
        <v>170</v>
      </c>
      <c r="C49" s="158"/>
      <c r="D49" s="158"/>
      <c r="E49" s="158"/>
      <c r="F49" s="40">
        <v>10</v>
      </c>
    </row>
    <row r="50" spans="2:6" ht="27.75" customHeight="1">
      <c r="B50" s="157" t="s">
        <v>171</v>
      </c>
      <c r="C50" s="158"/>
      <c r="D50" s="158"/>
      <c r="E50" s="158"/>
      <c r="F50" s="40">
        <v>5</v>
      </c>
    </row>
    <row r="51" spans="2:6">
      <c r="B51" s="157" t="s">
        <v>172</v>
      </c>
      <c r="C51" s="158"/>
      <c r="D51" s="158"/>
      <c r="E51" s="158"/>
      <c r="F51" s="35">
        <v>0</v>
      </c>
    </row>
    <row r="52" spans="2:6">
      <c r="B52" s="152" t="s">
        <v>157</v>
      </c>
      <c r="C52" s="153"/>
      <c r="D52" s="153"/>
      <c r="E52" s="153"/>
      <c r="F52" s="46" t="s">
        <v>158</v>
      </c>
    </row>
    <row r="53" spans="2:6">
      <c r="B53" s="159" t="s">
        <v>159</v>
      </c>
      <c r="C53" s="160"/>
      <c r="D53" s="160"/>
      <c r="E53" s="160"/>
      <c r="F53" s="49"/>
    </row>
    <row r="54" spans="2:6" ht="29.25" customHeight="1">
      <c r="B54" s="157" t="s">
        <v>165</v>
      </c>
      <c r="C54" s="158"/>
      <c r="D54" s="158"/>
      <c r="E54" s="158"/>
      <c r="F54" s="40">
        <v>8</v>
      </c>
    </row>
    <row r="55" spans="2:6">
      <c r="B55" s="157" t="s">
        <v>162</v>
      </c>
      <c r="C55" s="158"/>
      <c r="D55" s="158"/>
      <c r="E55" s="158"/>
      <c r="F55" s="40">
        <v>4</v>
      </c>
    </row>
    <row r="56" spans="2:6" ht="28.5" customHeight="1">
      <c r="B56" s="157" t="s">
        <v>163</v>
      </c>
      <c r="C56" s="158"/>
      <c r="D56" s="158"/>
      <c r="E56" s="158"/>
      <c r="F56" s="40">
        <v>2</v>
      </c>
    </row>
    <row r="57" spans="2:6">
      <c r="B57" s="157" t="s">
        <v>164</v>
      </c>
      <c r="C57" s="158"/>
      <c r="D57" s="158"/>
      <c r="E57" s="158"/>
      <c r="F57" s="40">
        <v>0</v>
      </c>
    </row>
    <row r="58" spans="2:6">
      <c r="B58" s="157"/>
      <c r="C58" s="158"/>
      <c r="D58" s="158"/>
      <c r="E58" s="158"/>
      <c r="F58" s="40"/>
    </row>
    <row r="59" spans="2:6">
      <c r="B59" s="159" t="s">
        <v>105</v>
      </c>
      <c r="C59" s="160"/>
      <c r="D59" s="160"/>
      <c r="E59" s="160"/>
      <c r="F59" s="40"/>
    </row>
    <row r="60" spans="2:6">
      <c r="B60" s="157" t="s">
        <v>173</v>
      </c>
      <c r="C60" s="158"/>
      <c r="D60" s="158"/>
      <c r="E60" s="158"/>
      <c r="F60" s="35">
        <v>6</v>
      </c>
    </row>
    <row r="61" spans="2:6">
      <c r="B61" s="166" t="s">
        <v>160</v>
      </c>
      <c r="C61" s="167"/>
      <c r="D61" s="167"/>
      <c r="E61" s="168"/>
      <c r="F61" s="41">
        <v>24</v>
      </c>
    </row>
    <row r="62" spans="2:6" ht="14.65" thickBot="1">
      <c r="B62" s="169" t="s">
        <v>161</v>
      </c>
      <c r="C62" s="170"/>
      <c r="D62" s="170"/>
      <c r="E62" s="171"/>
      <c r="F62" s="42">
        <v>100</v>
      </c>
    </row>
  </sheetData>
  <sheetProtection sheet="1" objects="1" scenarios="1"/>
  <mergeCells count="42">
    <mergeCell ref="B58:E58"/>
    <mergeCell ref="B59:E59"/>
    <mergeCell ref="B60:E60"/>
    <mergeCell ref="B61:E61"/>
    <mergeCell ref="B62:E62"/>
    <mergeCell ref="B3:F3"/>
    <mergeCell ref="B52:E52"/>
    <mergeCell ref="B53:E53"/>
    <mergeCell ref="B54:E54"/>
    <mergeCell ref="B55:E55"/>
    <mergeCell ref="B47:E47"/>
    <mergeCell ref="B42:E42"/>
    <mergeCell ref="B43:E43"/>
    <mergeCell ref="B44:E44"/>
    <mergeCell ref="B45:E45"/>
    <mergeCell ref="B46:E46"/>
    <mergeCell ref="B37:E37"/>
    <mergeCell ref="F28:F29"/>
    <mergeCell ref="F25:F26"/>
    <mergeCell ref="F22:F23"/>
    <mergeCell ref="B40:E40"/>
    <mergeCell ref="B56:E56"/>
    <mergeCell ref="B57:E57"/>
    <mergeCell ref="B48:E48"/>
    <mergeCell ref="B49:E49"/>
    <mergeCell ref="B50:E50"/>
    <mergeCell ref="B51:E51"/>
    <mergeCell ref="B24:E24"/>
    <mergeCell ref="B25:E26"/>
    <mergeCell ref="B41:E41"/>
    <mergeCell ref="B27:E27"/>
    <mergeCell ref="F31:F34"/>
    <mergeCell ref="B30:E30"/>
    <mergeCell ref="B35:E35"/>
    <mergeCell ref="B36:E36"/>
    <mergeCell ref="B31:E34"/>
    <mergeCell ref="B28:E29"/>
    <mergeCell ref="C5:C6"/>
    <mergeCell ref="E5:E6"/>
    <mergeCell ref="B22:E23"/>
    <mergeCell ref="B21:E21"/>
    <mergeCell ref="B20:E2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068C1-B4EC-4955-B61C-471BDD304135}">
  <sheetPr codeName="Sheet2">
    <tabColor theme="9" tint="0.39997558519241921"/>
    <pageSetUpPr fitToPage="1"/>
  </sheetPr>
  <dimension ref="B1:L39"/>
  <sheetViews>
    <sheetView showGridLines="0" topLeftCell="A9" workbookViewId="0">
      <selection activeCell="F23" sqref="F23"/>
    </sheetView>
  </sheetViews>
  <sheetFormatPr defaultColWidth="8.86328125" defaultRowHeight="14.25"/>
  <cols>
    <col min="2" max="2" width="27.33203125" customWidth="1"/>
    <col min="3" max="3" width="15.1328125" customWidth="1"/>
    <col min="4" max="4" width="14" customWidth="1"/>
    <col min="5" max="5" width="12.3984375" customWidth="1"/>
    <col min="6" max="6" width="14.73046875" bestFit="1" customWidth="1"/>
    <col min="7" max="7" width="11.73046875" customWidth="1"/>
    <col min="8" max="8" width="14.73046875" customWidth="1"/>
    <col min="9" max="9" width="5" customWidth="1"/>
    <col min="10" max="10" width="19.59765625" customWidth="1"/>
  </cols>
  <sheetData>
    <row r="1" spans="2:8" ht="14.35" customHeight="1"/>
    <row r="2" spans="2:8" ht="21">
      <c r="B2" s="175" t="s">
        <v>3</v>
      </c>
      <c r="C2" s="175"/>
      <c r="D2" s="175"/>
      <c r="E2" s="175"/>
      <c r="F2" s="175"/>
      <c r="G2" s="175"/>
      <c r="H2" s="175"/>
    </row>
    <row r="3" spans="2:8" ht="14.35" customHeight="1">
      <c r="B3" s="132" t="s">
        <v>80</v>
      </c>
      <c r="C3" s="132"/>
      <c r="D3" s="132"/>
      <c r="E3" s="132"/>
      <c r="F3" s="132"/>
      <c r="G3" s="132"/>
      <c r="H3" s="132"/>
    </row>
    <row r="4" spans="2:8" ht="14.35" customHeight="1">
      <c r="E4" s="53"/>
      <c r="H4" s="52"/>
    </row>
    <row r="5" spans="2:8" ht="14.35" customHeight="1">
      <c r="B5" s="1" t="s">
        <v>75</v>
      </c>
      <c r="G5" s="52"/>
    </row>
    <row r="6" spans="2:8" ht="14.35" customHeight="1">
      <c r="B6" s="134" t="s">
        <v>89</v>
      </c>
      <c r="C6" s="135"/>
      <c r="D6" s="88">
        <f>'Proj Info Template'!E11</f>
        <v>0</v>
      </c>
      <c r="E6" s="54">
        <f t="shared" ref="E6:E13" si="0">IF(D6&gt;0,D6/$D$13,0)</f>
        <v>0</v>
      </c>
      <c r="G6" s="52"/>
    </row>
    <row r="7" spans="2:8" ht="14.35" customHeight="1">
      <c r="B7" s="134" t="s">
        <v>90</v>
      </c>
      <c r="C7" s="135"/>
      <c r="D7" s="88">
        <f>'Proj Info Template'!E12</f>
        <v>0</v>
      </c>
      <c r="E7" s="54">
        <f t="shared" si="0"/>
        <v>0</v>
      </c>
      <c r="G7" s="52"/>
    </row>
    <row r="8" spans="2:8" ht="14.35" customHeight="1">
      <c r="B8" s="134" t="s">
        <v>91</v>
      </c>
      <c r="C8" s="135"/>
      <c r="D8" s="88">
        <f>'Proj Info Template'!E13</f>
        <v>0</v>
      </c>
      <c r="E8" s="54">
        <f t="shared" si="0"/>
        <v>0</v>
      </c>
      <c r="G8" s="52"/>
    </row>
    <row r="9" spans="2:8" ht="14.35" customHeight="1">
      <c r="B9" s="134" t="s">
        <v>92</v>
      </c>
      <c r="C9" s="135"/>
      <c r="D9" s="88">
        <f>'Proj Info Template'!E14</f>
        <v>0</v>
      </c>
      <c r="E9" s="54">
        <f t="shared" si="0"/>
        <v>0</v>
      </c>
      <c r="G9" s="52"/>
    </row>
    <row r="10" spans="2:8" ht="14.35" customHeight="1">
      <c r="B10" s="134" t="s">
        <v>93</v>
      </c>
      <c r="C10" s="135"/>
      <c r="D10" s="88">
        <f>'Proj Info Template'!E15</f>
        <v>0</v>
      </c>
      <c r="E10" s="54">
        <f t="shared" si="0"/>
        <v>0</v>
      </c>
      <c r="G10" s="52"/>
    </row>
    <row r="11" spans="2:8" ht="14.35" customHeight="1">
      <c r="B11" s="134" t="s">
        <v>94</v>
      </c>
      <c r="C11" s="135"/>
      <c r="D11" s="88">
        <f>'Proj Info Template'!E16</f>
        <v>0</v>
      </c>
      <c r="E11" s="54">
        <f t="shared" si="0"/>
        <v>0</v>
      </c>
      <c r="G11" s="52"/>
    </row>
    <row r="12" spans="2:8" ht="14.35" customHeight="1" thickBot="1">
      <c r="B12" s="134" t="s">
        <v>95</v>
      </c>
      <c r="C12" s="135"/>
      <c r="D12" s="89">
        <f>'Proj Info Template'!E17</f>
        <v>0</v>
      </c>
      <c r="E12" s="55">
        <f t="shared" si="0"/>
        <v>0</v>
      </c>
      <c r="G12" s="52"/>
    </row>
    <row r="13" spans="2:8" ht="14.35" customHeight="1">
      <c r="B13" s="136" t="s">
        <v>96</v>
      </c>
      <c r="C13" s="137"/>
      <c r="D13" s="57">
        <f>SUM(D6:D12)</f>
        <v>0</v>
      </c>
      <c r="E13" s="58">
        <f t="shared" si="0"/>
        <v>0</v>
      </c>
      <c r="G13" s="52"/>
    </row>
    <row r="14" spans="2:8" ht="14.35" customHeight="1">
      <c r="D14" s="59"/>
      <c r="E14" s="53"/>
      <c r="H14" s="52"/>
    </row>
    <row r="15" spans="2:8" ht="14.35" customHeight="1">
      <c r="E15" s="53"/>
      <c r="H15" s="52"/>
    </row>
    <row r="16" spans="2:8" ht="14.35" customHeight="1">
      <c r="B16" s="1" t="s">
        <v>74</v>
      </c>
      <c r="D16" s="60" t="s">
        <v>72</v>
      </c>
      <c r="E16" s="60"/>
      <c r="F16" s="60" t="s">
        <v>73</v>
      </c>
      <c r="H16" s="52"/>
    </row>
    <row r="17" spans="2:12" ht="14.35" customHeight="1">
      <c r="B17" s="138" t="s">
        <v>176</v>
      </c>
      <c r="C17" s="139"/>
      <c r="D17" s="13">
        <f>'Proj Info Template'!E22</f>
        <v>0</v>
      </c>
      <c r="E17" s="62"/>
      <c r="F17" s="13" cm="1">
        <f t="array" ref="F17:F19">'Proj Info Template'!G22:G24</f>
        <v>0</v>
      </c>
      <c r="G17" s="63">
        <f>MAX(ROUND((F17-D17),0))/30</f>
        <v>0</v>
      </c>
      <c r="H17" s="52"/>
    </row>
    <row r="18" spans="2:12" ht="14.35" customHeight="1">
      <c r="B18" s="138" t="s">
        <v>97</v>
      </c>
      <c r="C18" s="139"/>
      <c r="D18" s="13">
        <f>'Proj Info Template'!E23</f>
        <v>0</v>
      </c>
      <c r="E18" s="62"/>
      <c r="F18" s="13">
        <v>0</v>
      </c>
      <c r="G18" s="63">
        <f>MAX(ROUND((F18-D18),0))/30</f>
        <v>0</v>
      </c>
      <c r="H18" s="52"/>
    </row>
    <row r="19" spans="2:12" ht="14.35" customHeight="1">
      <c r="B19" s="138" t="s">
        <v>98</v>
      </c>
      <c r="C19" s="139"/>
      <c r="D19" s="13">
        <f>'Proj Info Template'!E24</f>
        <v>0</v>
      </c>
      <c r="E19" s="62"/>
      <c r="F19" s="13">
        <v>0</v>
      </c>
      <c r="G19" s="64">
        <f>MAX(ROUND((F19-D19),0))/30</f>
        <v>0</v>
      </c>
      <c r="H19" s="52"/>
    </row>
    <row r="20" spans="2:12" ht="14.35" customHeight="1">
      <c r="B20" s="61"/>
      <c r="C20" s="61"/>
      <c r="D20" s="65"/>
      <c r="E20" s="62"/>
      <c r="F20" s="59" t="s">
        <v>76</v>
      </c>
      <c r="G20" s="66">
        <f>SUM(G17:G19)</f>
        <v>0</v>
      </c>
      <c r="H20" s="52"/>
    </row>
    <row r="21" spans="2:12" ht="14.35" customHeight="1">
      <c r="B21" s="136" t="s">
        <v>99</v>
      </c>
      <c r="C21" s="136"/>
      <c r="D21" s="67">
        <f>IFERROR(DATE(YEAR(AVERAGE(D19,F19)), MONTH(AVERAGE(D19,F19)), 15),"")</f>
        <v>15</v>
      </c>
      <c r="E21" s="53"/>
      <c r="H21" s="52"/>
    </row>
    <row r="22" spans="2:12" ht="14.35" customHeight="1">
      <c r="B22" s="172" t="s">
        <v>0</v>
      </c>
      <c r="C22" s="173"/>
      <c r="D22" s="68" t="str">
        <f>IFERROR(VLOOKUP(D21,'Lookup Tables'!D3:E52,2),"")</f>
        <v/>
      </c>
      <c r="E22" s="53"/>
      <c r="H22" s="52"/>
    </row>
    <row r="23" spans="2:12" ht="14.35" customHeight="1">
      <c r="E23" s="60"/>
      <c r="H23" s="52"/>
    </row>
    <row r="24" spans="2:12" ht="14.35" customHeight="1">
      <c r="B24" s="140" t="s">
        <v>87</v>
      </c>
      <c r="C24" s="141"/>
      <c r="D24" s="90">
        <f>'Proj Info Template'!E28</f>
        <v>0</v>
      </c>
      <c r="E24" s="52"/>
      <c r="F24" s="52"/>
      <c r="G24" s="52"/>
      <c r="H24" s="52"/>
    </row>
    <row r="25" spans="2:12" ht="14.35" customHeight="1">
      <c r="B25" s="52"/>
      <c r="C25" s="52"/>
      <c r="D25" s="52"/>
      <c r="E25" s="52"/>
      <c r="F25" s="52"/>
      <c r="G25" s="52"/>
      <c r="H25" s="52"/>
    </row>
    <row r="26" spans="2:12" ht="14.35" customHeight="1">
      <c r="B26" s="52"/>
      <c r="C26" s="52"/>
      <c r="D26" s="52"/>
    </row>
    <row r="27" spans="2:12" ht="28.5">
      <c r="C27" s="69"/>
      <c r="E27" s="70" t="s">
        <v>2</v>
      </c>
      <c r="F27" s="71" t="s">
        <v>3</v>
      </c>
      <c r="G27" s="70" t="s">
        <v>79</v>
      </c>
      <c r="H27" s="70" t="s">
        <v>4</v>
      </c>
    </row>
    <row r="28" spans="2:12" ht="28.5">
      <c r="B28" s="72" t="s">
        <v>1</v>
      </c>
      <c r="C28" s="71" t="s">
        <v>77</v>
      </c>
      <c r="D28" s="71" t="s">
        <v>78</v>
      </c>
      <c r="E28" s="73"/>
      <c r="F28" s="74" t="str">
        <f>IFERROR(E28*D29,"")</f>
        <v/>
      </c>
      <c r="G28" s="75"/>
      <c r="H28" s="75"/>
      <c r="K28" s="76"/>
      <c r="L28" s="77"/>
    </row>
    <row r="29" spans="2:12">
      <c r="B29" s="78" t="s">
        <v>5</v>
      </c>
      <c r="C29" s="79">
        <v>357</v>
      </c>
      <c r="D29" s="80" t="str">
        <f t="shared" ref="D29:D35" si="1">IFERROR(C29*D$22,"")</f>
        <v/>
      </c>
      <c r="E29" s="73">
        <f>D6</f>
        <v>0</v>
      </c>
      <c r="F29" s="74" t="str">
        <f>IFERROR(E29*D29,"")</f>
        <v/>
      </c>
      <c r="G29" s="81"/>
      <c r="H29" s="81"/>
      <c r="K29" s="76"/>
      <c r="L29" s="77"/>
    </row>
    <row r="30" spans="2:12">
      <c r="B30" s="78" t="s">
        <v>12</v>
      </c>
      <c r="C30" s="79">
        <v>381</v>
      </c>
      <c r="D30" s="80" t="str">
        <f t="shared" si="1"/>
        <v/>
      </c>
      <c r="E30" s="73">
        <f t="shared" ref="E30:E35" si="2">D7</f>
        <v>0</v>
      </c>
      <c r="F30" s="74" t="str">
        <f t="shared" ref="F30:F35" si="3">IFERROR(E30*D30,"")</f>
        <v/>
      </c>
      <c r="G30" s="81"/>
      <c r="H30" s="81"/>
      <c r="K30" s="76"/>
      <c r="L30" s="77"/>
    </row>
    <row r="31" spans="2:12">
      <c r="B31" s="78" t="s">
        <v>6</v>
      </c>
      <c r="C31" s="79">
        <v>354</v>
      </c>
      <c r="D31" s="80" t="str">
        <f t="shared" si="1"/>
        <v/>
      </c>
      <c r="E31" s="73">
        <f t="shared" si="2"/>
        <v>0</v>
      </c>
      <c r="F31" s="74" t="str">
        <f t="shared" si="3"/>
        <v/>
      </c>
      <c r="G31" s="81"/>
      <c r="H31" s="81"/>
      <c r="K31" s="76"/>
      <c r="L31" s="77"/>
    </row>
    <row r="32" spans="2:12">
      <c r="B32" s="78" t="s">
        <v>7</v>
      </c>
      <c r="C32" s="79">
        <v>343</v>
      </c>
      <c r="D32" s="80" t="str">
        <f t="shared" si="1"/>
        <v/>
      </c>
      <c r="E32" s="73">
        <f t="shared" si="2"/>
        <v>0</v>
      </c>
      <c r="F32" s="74" t="str">
        <f t="shared" si="3"/>
        <v/>
      </c>
      <c r="G32" s="81"/>
      <c r="H32" s="81"/>
      <c r="K32" s="76"/>
      <c r="L32" s="77"/>
    </row>
    <row r="33" spans="2:12">
      <c r="B33" s="78" t="s">
        <v>8</v>
      </c>
      <c r="C33" s="79">
        <v>288</v>
      </c>
      <c r="D33" s="80" t="str">
        <f t="shared" si="1"/>
        <v/>
      </c>
      <c r="E33" s="73">
        <f t="shared" si="2"/>
        <v>0</v>
      </c>
      <c r="F33" s="74" t="str">
        <f t="shared" si="3"/>
        <v/>
      </c>
      <c r="G33" s="81"/>
      <c r="H33" s="81"/>
      <c r="K33" s="76"/>
      <c r="L33" s="77"/>
    </row>
    <row r="34" spans="2:12" ht="14.65" thickBot="1">
      <c r="B34" s="78" t="s">
        <v>13</v>
      </c>
      <c r="C34" s="79">
        <v>456</v>
      </c>
      <c r="D34" s="80" t="str">
        <f t="shared" si="1"/>
        <v/>
      </c>
      <c r="E34" s="73">
        <f t="shared" si="2"/>
        <v>0</v>
      </c>
      <c r="F34" s="74" t="str">
        <f t="shared" si="3"/>
        <v/>
      </c>
      <c r="G34" s="81"/>
      <c r="H34" s="81"/>
      <c r="K34" s="76"/>
      <c r="L34" s="77"/>
    </row>
    <row r="35" spans="2:12">
      <c r="B35" s="78" t="s">
        <v>9</v>
      </c>
      <c r="C35" s="79">
        <v>360</v>
      </c>
      <c r="D35" s="80" t="str">
        <f t="shared" si="1"/>
        <v/>
      </c>
      <c r="E35" s="73">
        <f t="shared" si="2"/>
        <v>0</v>
      </c>
      <c r="F35" s="74" t="str">
        <f t="shared" si="3"/>
        <v/>
      </c>
      <c r="G35" s="82"/>
      <c r="H35" s="82"/>
      <c r="J35" s="83" t="s">
        <v>81</v>
      </c>
    </row>
    <row r="36" spans="2:12">
      <c r="D36" s="59" t="s">
        <v>175</v>
      </c>
      <c r="E36" s="114">
        <f>SUM(E29:E35)</f>
        <v>0</v>
      </c>
      <c r="F36" s="115">
        <f>ROUND(SUM(F28:F35),0)</f>
        <v>0</v>
      </c>
      <c r="G36" s="116">
        <v>1</v>
      </c>
      <c r="H36" s="84">
        <f>IF($D$24&lt;=F36,$D$24,"")</f>
        <v>0</v>
      </c>
      <c r="J36" s="85" t="str">
        <f>IF(AND(H36&lt;&gt;"",H36&gt;0),"10 points","")</f>
        <v/>
      </c>
    </row>
    <row r="37" spans="2:12">
      <c r="B37" s="174"/>
      <c r="C37" s="174"/>
      <c r="D37" s="174"/>
      <c r="E37" s="86"/>
      <c r="F37" s="117">
        <f>ROUND((F36*G37),0)</f>
        <v>0</v>
      </c>
      <c r="G37" s="118">
        <v>1.1100000000000001</v>
      </c>
      <c r="H37" s="84" t="str">
        <f>IF(AND(D24&gt;F36,$D$24&lt;=F37),$D$24,"")</f>
        <v/>
      </c>
      <c r="J37" s="85" t="str">
        <f>IF(H37="", "", "8 points")</f>
        <v/>
      </c>
    </row>
    <row r="38" spans="2:12">
      <c r="F38" s="117">
        <f>ROUND((F36*G38),0)</f>
        <v>0</v>
      </c>
      <c r="G38" s="118">
        <v>1.37</v>
      </c>
      <c r="H38" s="84" t="str">
        <f>IF(AND($D$24&gt;F37,$D$24&lt;=F38),$D$24,"")</f>
        <v/>
      </c>
      <c r="J38" s="85" t="str">
        <f>IF(H38="", "", "2 points")</f>
        <v/>
      </c>
    </row>
    <row r="39" spans="2:12" ht="14.65" thickBot="1">
      <c r="G39" s="118" t="s">
        <v>116</v>
      </c>
      <c r="H39" s="84" t="str">
        <f>IF($D$24&gt;F38,$D$24,"")</f>
        <v/>
      </c>
      <c r="J39" s="87" t="str">
        <f>IF(H39="", "", "0 points")</f>
        <v/>
      </c>
    </row>
  </sheetData>
  <sheetProtection sheet="1" objects="1" scenarios="1"/>
  <mergeCells count="17">
    <mergeCell ref="B37:D37"/>
    <mergeCell ref="B2:H2"/>
    <mergeCell ref="B6:C6"/>
    <mergeCell ref="B7:C7"/>
    <mergeCell ref="B8:C8"/>
    <mergeCell ref="B9:C9"/>
    <mergeCell ref="B10:C10"/>
    <mergeCell ref="B11:C11"/>
    <mergeCell ref="B12:C12"/>
    <mergeCell ref="B17:C17"/>
    <mergeCell ref="B18:C18"/>
    <mergeCell ref="B19:C19"/>
    <mergeCell ref="B13:C13"/>
    <mergeCell ref="B21:C21"/>
    <mergeCell ref="B24:C24"/>
    <mergeCell ref="B22:C22"/>
    <mergeCell ref="B3:H3"/>
  </mergeCells>
  <pageMargins left="0.7" right="0.7" top="0.75" bottom="0.75" header="0.3" footer="0.3"/>
  <pageSetup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CEE4E-FFFE-4BEE-9327-0302A79EE0E7}">
  <sheetPr>
    <tabColor theme="9" tint="0.39997558519241921"/>
    <pageSetUpPr fitToPage="1"/>
  </sheetPr>
  <dimension ref="B1:W40"/>
  <sheetViews>
    <sheetView topLeftCell="A3" zoomScaleNormal="100" workbookViewId="0">
      <selection activeCell="J32" sqref="J32"/>
    </sheetView>
  </sheetViews>
  <sheetFormatPr defaultRowHeight="14.25"/>
  <cols>
    <col min="1" max="1" width="9.06640625" customWidth="1"/>
    <col min="2" max="2" width="1.73046875" customWidth="1"/>
    <col min="3" max="3" width="6.59765625" customWidth="1"/>
    <col min="4" max="4" width="1.59765625" customWidth="1"/>
    <col min="5" max="5" width="24.46484375" customWidth="1"/>
    <col min="6" max="6" width="18.06640625" customWidth="1"/>
    <col min="7" max="7" width="3.6640625" customWidth="1"/>
    <col min="8" max="8" width="19.06640625" customWidth="1"/>
    <col min="9" max="9" width="1.59765625" customWidth="1"/>
    <col min="10" max="10" width="9.3984375" customWidth="1"/>
    <col min="11" max="11" width="1.59765625" customWidth="1"/>
  </cols>
  <sheetData>
    <row r="1" spans="2:23" ht="14.65" thickBot="1"/>
    <row r="2" spans="2:23" ht="18">
      <c r="B2" s="91"/>
      <c r="C2" s="180" t="s">
        <v>115</v>
      </c>
      <c r="D2" s="180"/>
      <c r="E2" s="180"/>
      <c r="F2" s="180"/>
      <c r="G2" s="180"/>
      <c r="H2" s="180"/>
      <c r="I2" s="180"/>
      <c r="J2" s="180"/>
      <c r="K2" s="92"/>
    </row>
    <row r="3" spans="2:23" ht="15.75">
      <c r="B3" s="6"/>
      <c r="C3" s="132" t="s">
        <v>112</v>
      </c>
      <c r="D3" s="132"/>
      <c r="E3" s="132"/>
      <c r="F3" s="132"/>
      <c r="G3" s="132"/>
      <c r="H3" s="132"/>
      <c r="I3" s="132"/>
      <c r="J3" s="132"/>
      <c r="K3" s="93"/>
    </row>
    <row r="4" spans="2:23" ht="28.5" customHeight="1">
      <c r="B4" s="6"/>
      <c r="C4" s="176" t="s">
        <v>182</v>
      </c>
      <c r="D4" s="176"/>
      <c r="E4" s="176"/>
      <c r="F4" s="176"/>
      <c r="G4" s="176"/>
      <c r="H4" s="176"/>
      <c r="I4" s="176"/>
      <c r="J4" s="176"/>
      <c r="K4" s="94"/>
    </row>
    <row r="5" spans="2:23">
      <c r="B5" s="6"/>
      <c r="K5" s="7"/>
    </row>
    <row r="6" spans="2:23">
      <c r="B6" s="6"/>
      <c r="C6" s="125" t="s">
        <v>114</v>
      </c>
      <c r="D6" s="125"/>
      <c r="E6" s="125"/>
      <c r="F6" s="125"/>
      <c r="G6" s="125"/>
      <c r="H6" s="125"/>
      <c r="I6" s="125"/>
      <c r="J6" s="125"/>
      <c r="K6" s="7"/>
    </row>
    <row r="7" spans="2:23">
      <c r="B7" s="6"/>
      <c r="K7" s="7"/>
    </row>
    <row r="8" spans="2:23">
      <c r="B8" s="6"/>
      <c r="C8" s="177" t="s">
        <v>113</v>
      </c>
      <c r="D8" s="177"/>
      <c r="E8" s="134"/>
      <c r="F8" s="134"/>
      <c r="G8" s="134"/>
      <c r="H8" s="134"/>
      <c r="I8" s="134"/>
      <c r="J8" s="134"/>
      <c r="K8" s="7"/>
    </row>
    <row r="9" spans="2:23" ht="46.5" customHeight="1">
      <c r="B9" s="6"/>
      <c r="C9" s="178" t="s">
        <v>109</v>
      </c>
      <c r="D9" s="178"/>
      <c r="E9" s="179"/>
      <c r="F9" s="179"/>
      <c r="G9" s="179"/>
      <c r="H9" s="179"/>
      <c r="I9" s="179"/>
      <c r="J9" s="179"/>
      <c r="K9" s="7"/>
    </row>
    <row r="10" spans="2:23" ht="58.5" customHeight="1">
      <c r="B10" s="6"/>
      <c r="C10" s="178" t="s">
        <v>110</v>
      </c>
      <c r="D10" s="178"/>
      <c r="E10" s="179"/>
      <c r="F10" s="179"/>
      <c r="G10" s="179"/>
      <c r="H10" s="179"/>
      <c r="I10" s="179"/>
      <c r="J10" s="179"/>
      <c r="K10" s="7"/>
      <c r="P10" s="125"/>
      <c r="Q10" s="125"/>
      <c r="R10" s="125"/>
      <c r="S10" s="125"/>
      <c r="T10" s="125"/>
      <c r="U10" s="125"/>
      <c r="V10" s="125"/>
      <c r="W10" s="125"/>
    </row>
    <row r="11" spans="2:23" ht="43.5" customHeight="1">
      <c r="B11" s="6"/>
      <c r="C11" s="178" t="s">
        <v>111</v>
      </c>
      <c r="D11" s="178"/>
      <c r="E11" s="179"/>
      <c r="F11" s="179"/>
      <c r="G11" s="179"/>
      <c r="H11" s="179"/>
      <c r="I11" s="179"/>
      <c r="J11" s="179"/>
      <c r="K11" s="7"/>
    </row>
    <row r="12" spans="2:23">
      <c r="B12" s="6"/>
      <c r="C12" s="179"/>
      <c r="D12" s="179"/>
      <c r="E12" s="179"/>
      <c r="F12" s="179"/>
      <c r="G12" s="179"/>
      <c r="H12" s="179"/>
      <c r="I12" s="179"/>
      <c r="J12" s="179"/>
      <c r="K12" s="7"/>
    </row>
    <row r="13" spans="2:23">
      <c r="B13" s="6"/>
      <c r="K13" s="7"/>
    </row>
    <row r="14" spans="2:23">
      <c r="B14" s="6"/>
      <c r="D14" s="1"/>
      <c r="E14" s="192" t="s">
        <v>101</v>
      </c>
      <c r="F14" s="192"/>
      <c r="G14" s="192"/>
      <c r="H14" s="192"/>
      <c r="I14" s="1"/>
      <c r="K14" s="7"/>
    </row>
    <row r="15" spans="2:23" ht="4.5" customHeight="1">
      <c r="B15" s="6"/>
      <c r="E15" s="95"/>
      <c r="F15" s="95"/>
      <c r="G15" s="95"/>
      <c r="H15" s="95"/>
      <c r="I15" s="53"/>
      <c r="K15" s="7"/>
    </row>
    <row r="16" spans="2:23">
      <c r="B16" s="6"/>
      <c r="E16" s="190" t="s">
        <v>107</v>
      </c>
      <c r="F16" s="181"/>
      <c r="G16" s="182"/>
      <c r="H16" s="182"/>
      <c r="I16" s="183"/>
      <c r="K16" s="7"/>
    </row>
    <row r="17" spans="2:11">
      <c r="B17" s="6"/>
      <c r="E17" s="190"/>
      <c r="F17" s="184"/>
      <c r="G17" s="185"/>
      <c r="H17" s="185"/>
      <c r="I17" s="186"/>
      <c r="K17" s="7"/>
    </row>
    <row r="18" spans="2:11">
      <c r="B18" s="6"/>
      <c r="E18" s="190"/>
      <c r="F18" s="184"/>
      <c r="G18" s="185"/>
      <c r="H18" s="185"/>
      <c r="I18" s="186"/>
      <c r="K18" s="7"/>
    </row>
    <row r="19" spans="2:11">
      <c r="B19" s="6"/>
      <c r="E19" s="190"/>
      <c r="F19" s="187"/>
      <c r="G19" s="188"/>
      <c r="H19" s="188"/>
      <c r="I19" s="189"/>
      <c r="K19" s="7"/>
    </row>
    <row r="20" spans="2:11">
      <c r="B20" s="6"/>
      <c r="E20" s="60"/>
      <c r="F20" s="51"/>
      <c r="G20" s="51"/>
      <c r="H20" s="51"/>
      <c r="I20" s="51"/>
      <c r="K20" s="7"/>
    </row>
    <row r="21" spans="2:11">
      <c r="B21" s="6"/>
      <c r="F21" s="96" t="s">
        <v>121</v>
      </c>
      <c r="G21" s="96"/>
      <c r="H21" s="96" t="s">
        <v>102</v>
      </c>
      <c r="I21" s="96"/>
      <c r="K21" s="7"/>
    </row>
    <row r="22" spans="2:11">
      <c r="B22" s="6"/>
      <c r="E22" t="s">
        <v>103</v>
      </c>
      <c r="F22" s="14"/>
      <c r="H22" s="14"/>
      <c r="K22" s="7"/>
    </row>
    <row r="23" spans="2:11">
      <c r="B23" s="6"/>
      <c r="K23" s="7"/>
    </row>
    <row r="24" spans="2:11">
      <c r="B24" s="6"/>
      <c r="E24" t="s">
        <v>108</v>
      </c>
      <c r="F24" s="14"/>
      <c r="H24" s="14"/>
      <c r="K24" s="7"/>
    </row>
    <row r="25" spans="2:11">
      <c r="B25" s="6"/>
      <c r="J25" s="60" t="s">
        <v>81</v>
      </c>
      <c r="K25" s="7"/>
    </row>
    <row r="26" spans="2:11">
      <c r="B26" s="6"/>
      <c r="E26" s="1" t="s">
        <v>104</v>
      </c>
      <c r="F26" s="97">
        <f>IF(F22&lt;&gt;0,F22/F24,0)</f>
        <v>0</v>
      </c>
      <c r="G26" s="97"/>
      <c r="H26" s="97">
        <f>IF(H22&lt;&gt;0,H22/H24,0)</f>
        <v>0</v>
      </c>
      <c r="I26" s="97"/>
      <c r="J26" s="98">
        <f>IF(OR(F26&lt;19,H26&lt;12),0,IF(AND(F26&gt;=21,F26&lt;23,H26&gt;=15,H26&lt;17),8,IF(OR(AND(F26&gt;=21,F26&lt;23,H26&gt;=12,H26&lt;15),AND(F26&gt;=19,F26&lt;21,H26&gt;=15,H26&lt;17)),4,IF(AND(F26&gt;=19,F26&lt;21,H26&gt;=12,H26&lt;15),2,IF(OR(F26&gt;=23,H26&gt;=17),4,0)))))</f>
        <v>0</v>
      </c>
      <c r="K26" s="7"/>
    </row>
    <row r="27" spans="2:11">
      <c r="B27" s="6"/>
      <c r="E27" s="1"/>
      <c r="F27" s="97"/>
      <c r="G27" s="97"/>
      <c r="H27" s="97"/>
      <c r="I27" s="97"/>
      <c r="K27" s="7"/>
    </row>
    <row r="28" spans="2:11">
      <c r="B28" s="6"/>
      <c r="E28" s="191" t="s">
        <v>122</v>
      </c>
      <c r="F28" s="191"/>
      <c r="G28" s="191"/>
      <c r="H28" s="191"/>
      <c r="I28" s="97"/>
      <c r="K28" s="7"/>
    </row>
    <row r="29" spans="2:11">
      <c r="B29" s="6"/>
      <c r="K29" s="7"/>
    </row>
    <row r="30" spans="2:11">
      <c r="B30" s="6"/>
      <c r="E30" s="1" t="s">
        <v>105</v>
      </c>
      <c r="F30" s="15"/>
      <c r="H30" s="15"/>
      <c r="I30" s="99"/>
      <c r="J30" s="98">
        <f>IF(AND(F30&gt;60%,H30&gt;50%),6,0)</f>
        <v>0</v>
      </c>
      <c r="K30" s="7"/>
    </row>
    <row r="31" spans="2:11" ht="14.65" thickBot="1">
      <c r="B31" s="6"/>
      <c r="K31" s="7"/>
    </row>
    <row r="32" spans="2:11" ht="14.65" thickBot="1">
      <c r="B32" s="6"/>
      <c r="H32" s="120" t="s">
        <v>195</v>
      </c>
      <c r="I32" s="121"/>
      <c r="J32" s="122">
        <f>J26+J30</f>
        <v>0</v>
      </c>
      <c r="K32" s="7"/>
    </row>
    <row r="33" spans="2:11">
      <c r="B33" s="6"/>
      <c r="E33" t="s">
        <v>106</v>
      </c>
      <c r="K33" s="7"/>
    </row>
    <row r="34" spans="2:11">
      <c r="B34" s="6"/>
      <c r="E34" s="181"/>
      <c r="F34" s="182"/>
      <c r="G34" s="182"/>
      <c r="H34" s="182"/>
      <c r="I34" s="182"/>
      <c r="J34" s="183"/>
      <c r="K34" s="7"/>
    </row>
    <row r="35" spans="2:11">
      <c r="B35" s="6"/>
      <c r="E35" s="184"/>
      <c r="F35" s="185"/>
      <c r="G35" s="185"/>
      <c r="H35" s="185"/>
      <c r="I35" s="185"/>
      <c r="J35" s="186"/>
      <c r="K35" s="7"/>
    </row>
    <row r="36" spans="2:11">
      <c r="B36" s="6"/>
      <c r="E36" s="184"/>
      <c r="F36" s="185"/>
      <c r="G36" s="185"/>
      <c r="H36" s="185"/>
      <c r="I36" s="185"/>
      <c r="J36" s="186"/>
      <c r="K36" s="7"/>
    </row>
    <row r="37" spans="2:11">
      <c r="B37" s="6"/>
      <c r="E37" s="184"/>
      <c r="F37" s="185"/>
      <c r="G37" s="185"/>
      <c r="H37" s="185"/>
      <c r="I37" s="185"/>
      <c r="J37" s="186"/>
      <c r="K37" s="7"/>
    </row>
    <row r="38" spans="2:11">
      <c r="B38" s="6"/>
      <c r="E38" s="187"/>
      <c r="F38" s="188"/>
      <c r="G38" s="188"/>
      <c r="H38" s="188"/>
      <c r="I38" s="188"/>
      <c r="J38" s="189"/>
      <c r="K38" s="7"/>
    </row>
    <row r="39" spans="2:11">
      <c r="B39" s="6"/>
      <c r="K39" s="7"/>
    </row>
    <row r="40" spans="2:11" ht="14.65" thickBot="1">
      <c r="B40" s="10"/>
      <c r="C40" s="11"/>
      <c r="D40" s="11"/>
      <c r="E40" s="11"/>
      <c r="F40" s="11"/>
      <c r="G40" s="11"/>
      <c r="H40" s="11"/>
      <c r="I40" s="11"/>
      <c r="J40" s="11"/>
      <c r="K40" s="12"/>
    </row>
  </sheetData>
  <sheetProtection sheet="1" objects="1" scenarios="1"/>
  <mergeCells count="15">
    <mergeCell ref="P10:W10"/>
    <mergeCell ref="C6:J6"/>
    <mergeCell ref="E34:J38"/>
    <mergeCell ref="F16:I19"/>
    <mergeCell ref="E16:E19"/>
    <mergeCell ref="E28:H28"/>
    <mergeCell ref="C10:J10"/>
    <mergeCell ref="C11:J11"/>
    <mergeCell ref="C12:J12"/>
    <mergeCell ref="E14:H14"/>
    <mergeCell ref="C4:J4"/>
    <mergeCell ref="C8:J8"/>
    <mergeCell ref="C9:J9"/>
    <mergeCell ref="C2:J2"/>
    <mergeCell ref="C3:J3"/>
  </mergeCells>
  <dataValidations count="1">
    <dataValidation allowBlank="1" showInputMessage="1" showErrorMessage="1" promptTitle="Describe the capture period used" prompt="Describe the capture period used for the optimal utilization period." sqref="F16" xr:uid="{548C7E25-6053-43D1-B5B9-647D02DEC018}"/>
  </dataValidations>
  <pageMargins left="0.7" right="0.7" top="0.75" bottom="0.75" header="0.3" footer="0.3"/>
  <pageSetup scale="7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25659-D5BF-4B81-BF8A-E7B98B3FF1B2}">
  <sheetPr codeName="Sheet3"/>
  <dimension ref="B1:J54"/>
  <sheetViews>
    <sheetView workbookViewId="0">
      <selection activeCell="G16" sqref="G16"/>
    </sheetView>
  </sheetViews>
  <sheetFormatPr defaultRowHeight="14.25"/>
  <cols>
    <col min="2" max="2" width="18.3984375" bestFit="1" customWidth="1"/>
    <col min="4" max="4" width="13.3984375" bestFit="1" customWidth="1"/>
    <col min="5" max="5" width="12.3984375" customWidth="1"/>
    <col min="10" max="10" width="12.86328125" style="2" customWidth="1"/>
  </cols>
  <sheetData>
    <row r="1" spans="2:5">
      <c r="B1" s="1" t="s">
        <v>45</v>
      </c>
      <c r="C1" s="1"/>
      <c r="D1" s="193" t="s">
        <v>82</v>
      </c>
      <c r="E1" s="193"/>
    </row>
    <row r="2" spans="2:5" ht="39.4">
      <c r="B2" t="s">
        <v>14</v>
      </c>
      <c r="D2" s="3" t="s">
        <v>10</v>
      </c>
      <c r="E2" s="3" t="s">
        <v>11</v>
      </c>
    </row>
    <row r="3" spans="2:5">
      <c r="B3" t="s">
        <v>15</v>
      </c>
      <c r="D3" s="18">
        <v>44378</v>
      </c>
      <c r="E3" s="5">
        <v>1</v>
      </c>
    </row>
    <row r="4" spans="2:5">
      <c r="B4" t="s">
        <v>16</v>
      </c>
      <c r="D4" s="18">
        <v>46614.5</v>
      </c>
      <c r="E4" s="5">
        <v>1.3185</v>
      </c>
    </row>
    <row r="5" spans="2:5">
      <c r="B5" t="s">
        <v>17</v>
      </c>
      <c r="D5" s="18">
        <v>46645</v>
      </c>
      <c r="E5" s="5">
        <v>1.321833</v>
      </c>
    </row>
    <row r="6" spans="2:5">
      <c r="B6" t="s">
        <v>18</v>
      </c>
      <c r="D6" s="18">
        <v>46675</v>
      </c>
      <c r="E6" s="5">
        <v>1.3251660000000001</v>
      </c>
    </row>
    <row r="7" spans="2:5">
      <c r="B7" t="s">
        <v>19</v>
      </c>
      <c r="D7" s="18">
        <v>46706.5</v>
      </c>
      <c r="E7" s="5">
        <v>1.3286</v>
      </c>
    </row>
    <row r="8" spans="2:5">
      <c r="B8" t="s">
        <v>20</v>
      </c>
      <c r="D8" s="18">
        <v>46736</v>
      </c>
      <c r="E8" s="5">
        <v>1.33263</v>
      </c>
    </row>
    <row r="9" spans="2:5">
      <c r="B9" t="s">
        <v>21</v>
      </c>
      <c r="D9" s="18">
        <v>46767</v>
      </c>
      <c r="E9" s="5">
        <v>1.33626</v>
      </c>
    </row>
    <row r="10" spans="2:5">
      <c r="B10" t="s">
        <v>22</v>
      </c>
      <c r="D10" s="18">
        <v>46798</v>
      </c>
      <c r="E10" s="5">
        <v>1.34</v>
      </c>
    </row>
    <row r="11" spans="2:5">
      <c r="B11" t="s">
        <v>23</v>
      </c>
      <c r="D11" s="18">
        <v>46827</v>
      </c>
      <c r="E11" s="5">
        <v>1.3432010000000001</v>
      </c>
    </row>
    <row r="12" spans="2:5">
      <c r="B12" t="s">
        <v>24</v>
      </c>
      <c r="D12" s="18">
        <v>46858</v>
      </c>
      <c r="E12" s="5">
        <v>1.3464019999999999</v>
      </c>
    </row>
    <row r="13" spans="2:5">
      <c r="B13" t="s">
        <v>25</v>
      </c>
      <c r="D13" s="18">
        <v>46888</v>
      </c>
      <c r="E13" s="5">
        <v>1.3496999999999999</v>
      </c>
    </row>
    <row r="14" spans="2:5">
      <c r="B14" t="s">
        <v>26</v>
      </c>
      <c r="D14" s="18">
        <v>46919</v>
      </c>
      <c r="E14" s="5">
        <v>1.3529009999999999</v>
      </c>
    </row>
    <row r="15" spans="2:5">
      <c r="B15" t="s">
        <v>27</v>
      </c>
      <c r="D15" s="18">
        <v>46949</v>
      </c>
      <c r="E15" s="5">
        <v>1.3561019999999999</v>
      </c>
    </row>
    <row r="16" spans="2:5">
      <c r="B16" t="s">
        <v>28</v>
      </c>
      <c r="D16" s="18">
        <v>46980</v>
      </c>
      <c r="E16" s="5">
        <v>1.3593999999999999</v>
      </c>
    </row>
    <row r="17" spans="2:5">
      <c r="B17" t="s">
        <v>29</v>
      </c>
      <c r="D17" s="18">
        <v>47011</v>
      </c>
      <c r="E17" s="5">
        <v>1.3626339999999999</v>
      </c>
    </row>
    <row r="18" spans="2:5">
      <c r="B18" t="s">
        <v>47</v>
      </c>
      <c r="D18" s="18">
        <v>47041</v>
      </c>
      <c r="E18" s="5">
        <v>1.3658679999999999</v>
      </c>
    </row>
    <row r="19" spans="2:5">
      <c r="B19" t="s">
        <v>30</v>
      </c>
      <c r="D19" s="18">
        <v>47072</v>
      </c>
      <c r="E19" s="5">
        <v>1.3692</v>
      </c>
    </row>
    <row r="20" spans="2:5">
      <c r="B20" t="s">
        <v>31</v>
      </c>
      <c r="D20" s="18">
        <v>47102</v>
      </c>
      <c r="E20" s="5">
        <v>1.3724339999999999</v>
      </c>
    </row>
    <row r="21" spans="2:5">
      <c r="B21" t="s">
        <v>32</v>
      </c>
      <c r="D21" s="18">
        <v>47133</v>
      </c>
      <c r="E21" s="5">
        <v>1.3756679999999999</v>
      </c>
    </row>
    <row r="22" spans="2:5">
      <c r="B22" t="s">
        <v>33</v>
      </c>
      <c r="D22" s="18">
        <v>47164</v>
      </c>
      <c r="E22" s="5">
        <v>1.379</v>
      </c>
    </row>
    <row r="23" spans="2:5">
      <c r="B23" t="s">
        <v>34</v>
      </c>
      <c r="D23" s="18">
        <v>47192</v>
      </c>
      <c r="E23" s="5">
        <v>1.382663</v>
      </c>
    </row>
    <row r="24" spans="2:5">
      <c r="B24" t="s">
        <v>35</v>
      </c>
      <c r="D24" s="18">
        <v>47223</v>
      </c>
      <c r="E24" s="5">
        <v>1.3863259999999999</v>
      </c>
    </row>
    <row r="25" spans="2:5">
      <c r="B25" t="s">
        <v>36</v>
      </c>
      <c r="D25" s="18">
        <v>47253</v>
      </c>
      <c r="E25" s="5">
        <v>1.3900999999999999</v>
      </c>
    </row>
    <row r="26" spans="2:5">
      <c r="B26" t="s">
        <v>37</v>
      </c>
      <c r="D26" s="18">
        <v>47284</v>
      </c>
      <c r="E26" s="5">
        <v>1.3937299999999999</v>
      </c>
    </row>
    <row r="27" spans="2:5">
      <c r="B27" t="s">
        <v>38</v>
      </c>
      <c r="D27" s="18">
        <v>47314</v>
      </c>
      <c r="E27" s="5">
        <v>1.3973599999999999</v>
      </c>
    </row>
    <row r="28" spans="2:5">
      <c r="B28" t="s">
        <v>48</v>
      </c>
      <c r="D28" s="18">
        <v>47345</v>
      </c>
      <c r="E28" s="5">
        <v>1.4011</v>
      </c>
    </row>
    <row r="29" spans="2:5">
      <c r="B29" t="s">
        <v>46</v>
      </c>
      <c r="D29" s="18">
        <v>47376</v>
      </c>
      <c r="E29" s="5">
        <v>1.404763</v>
      </c>
    </row>
    <row r="30" spans="2:5">
      <c r="B30" t="s">
        <v>39</v>
      </c>
      <c r="D30" s="18">
        <v>47406</v>
      </c>
      <c r="E30" s="5">
        <v>1.408426</v>
      </c>
    </row>
    <row r="31" spans="2:5">
      <c r="B31" t="s">
        <v>40</v>
      </c>
      <c r="D31" s="18">
        <v>47437</v>
      </c>
      <c r="E31" s="5">
        <v>1.4121999999999999</v>
      </c>
    </row>
    <row r="32" spans="2:5">
      <c r="B32" t="s">
        <v>41</v>
      </c>
      <c r="D32" s="18">
        <v>47467</v>
      </c>
      <c r="E32" s="5">
        <v>1.413619</v>
      </c>
    </row>
    <row r="33" spans="2:10">
      <c r="B33" t="s">
        <v>42</v>
      </c>
      <c r="D33" s="18">
        <v>47498</v>
      </c>
      <c r="E33" s="5">
        <v>1.415038</v>
      </c>
    </row>
    <row r="34" spans="2:10">
      <c r="B34" t="s">
        <v>43</v>
      </c>
      <c r="D34" s="18">
        <v>47529</v>
      </c>
      <c r="E34" s="5">
        <v>1.4165000000000001</v>
      </c>
    </row>
    <row r="35" spans="2:10">
      <c r="B35" t="s">
        <v>44</v>
      </c>
      <c r="D35" s="18">
        <v>47557</v>
      </c>
      <c r="E35" s="5">
        <v>1.4203939999999999</v>
      </c>
    </row>
    <row r="36" spans="2:10">
      <c r="D36" s="18">
        <v>47588</v>
      </c>
      <c r="E36" s="5">
        <v>1.424288</v>
      </c>
    </row>
    <row r="37" spans="2:10">
      <c r="D37" s="18">
        <v>47618</v>
      </c>
      <c r="E37" s="5">
        <v>1.4282999999999999</v>
      </c>
    </row>
    <row r="38" spans="2:10">
      <c r="D38" s="18">
        <v>47649</v>
      </c>
      <c r="E38" s="5">
        <v>1.4320619999999999</v>
      </c>
      <c r="J38" s="5"/>
    </row>
    <row r="39" spans="2:10">
      <c r="D39" s="18">
        <v>47679</v>
      </c>
      <c r="E39" s="5">
        <v>1.435824</v>
      </c>
      <c r="J39" s="5"/>
    </row>
    <row r="40" spans="2:10">
      <c r="D40" s="18">
        <v>47710</v>
      </c>
      <c r="E40" s="5">
        <v>1.4397</v>
      </c>
    </row>
    <row r="41" spans="2:10">
      <c r="D41" s="18">
        <v>47741</v>
      </c>
      <c r="E41" s="5">
        <v>1.4435610000000001</v>
      </c>
    </row>
    <row r="42" spans="2:10">
      <c r="D42" s="18">
        <v>47771</v>
      </c>
      <c r="E42" s="5">
        <v>1.447422</v>
      </c>
    </row>
    <row r="43" spans="2:10">
      <c r="D43" s="18">
        <v>47802</v>
      </c>
      <c r="E43" s="5">
        <v>1.4514</v>
      </c>
    </row>
    <row r="44" spans="2:10">
      <c r="D44" s="18">
        <v>47832</v>
      </c>
      <c r="E44" s="5">
        <v>1.455327</v>
      </c>
    </row>
    <row r="45" spans="2:10">
      <c r="D45" s="18">
        <v>47863</v>
      </c>
      <c r="E45" s="5">
        <v>1.4592540000000001</v>
      </c>
    </row>
    <row r="46" spans="2:10">
      <c r="D46" s="18">
        <v>47894</v>
      </c>
      <c r="E46" s="5">
        <v>1.4633</v>
      </c>
    </row>
    <row r="47" spans="2:10">
      <c r="D47" s="18">
        <v>47922</v>
      </c>
      <c r="E47" s="5">
        <v>1.46759</v>
      </c>
    </row>
    <row r="48" spans="2:10">
      <c r="D48" s="18">
        <v>47953</v>
      </c>
      <c r="E48" s="5">
        <v>1.4718800000000001</v>
      </c>
    </row>
    <row r="49" spans="4:5">
      <c r="D49" s="18">
        <v>47983</v>
      </c>
      <c r="E49" s="5">
        <v>1.4762999999999999</v>
      </c>
    </row>
    <row r="50" spans="4:5">
      <c r="D50" s="18">
        <v>48014</v>
      </c>
      <c r="E50" s="5">
        <v>1.480194</v>
      </c>
    </row>
    <row r="51" spans="4:5">
      <c r="D51" s="18">
        <v>48044</v>
      </c>
      <c r="E51" s="5">
        <v>1.4840880000000001</v>
      </c>
    </row>
    <row r="52" spans="4:5">
      <c r="D52" s="18">
        <v>48075</v>
      </c>
      <c r="E52" s="5">
        <v>1.4881</v>
      </c>
    </row>
    <row r="53" spans="4:5">
      <c r="D53" s="4"/>
    </row>
    <row r="54" spans="4:5">
      <c r="D54" s="4"/>
    </row>
  </sheetData>
  <sortState xmlns:xlrd2="http://schemas.microsoft.com/office/spreadsheetml/2017/richdata2" ref="B2:B35">
    <sortCondition ref="B35"/>
  </sortState>
  <mergeCells count="1">
    <mergeCell ref="D1:E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FE005B599FFB4FB47D972018A5E8E9" ma:contentTypeVersion="14" ma:contentTypeDescription="Create a new document." ma:contentTypeScope="" ma:versionID="fb2716e80dab1156779c801691a21fb8">
  <xsd:schema xmlns:xsd="http://www.w3.org/2001/XMLSchema" xmlns:xs="http://www.w3.org/2001/XMLSchema" xmlns:p="http://schemas.microsoft.com/office/2006/metadata/properties" xmlns:ns3="e9109147-3d46-4bd2-bfa4-e1d574b57c06" xmlns:ns4="172508f9-1a8c-4641-8929-f78212559547" targetNamespace="http://schemas.microsoft.com/office/2006/metadata/properties" ma:root="true" ma:fieldsID="726d39246ecc8244cde89a85040ddb6d" ns3:_="" ns4:_="">
    <xsd:import namespace="e9109147-3d46-4bd2-bfa4-e1d574b57c06"/>
    <xsd:import namespace="172508f9-1a8c-4641-8929-f7821255954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_activity" minOccurs="0"/>
                <xsd:element ref="ns3:MediaServiceDateTaken"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109147-3d46-4bd2-bfa4-e1d574b57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2508f9-1a8c-4641-8929-f7821255954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e9109147-3d46-4bd2-bfa4-e1d574b57c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BA418C-2F9D-423F-868B-A4F4357749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109147-3d46-4bd2-bfa4-e1d574b57c06"/>
    <ds:schemaRef ds:uri="172508f9-1a8c-4641-8929-f78212559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8053BB-0A8A-41B7-BE67-4FDCA57E917E}">
  <ds:schemaRefs>
    <ds:schemaRef ds:uri="172508f9-1a8c-4641-8929-f78212559547"/>
    <ds:schemaRef ds:uri="http://schemas.microsoft.com/office/2006/documentManagement/types"/>
    <ds:schemaRef ds:uri="http://purl.org/dc/terms/"/>
    <ds:schemaRef ds:uri="e9109147-3d46-4bd2-bfa4-e1d574b57c06"/>
    <ds:schemaRef ds:uri="http://purl.org/dc/dcmitype/"/>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85608988-9FCA-4822-B204-C274727E3B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Workbook Instructions</vt:lpstr>
      <vt:lpstr>Checklist</vt:lpstr>
      <vt:lpstr>Proj Info Template</vt:lpstr>
      <vt:lpstr>Eval Criteria</vt:lpstr>
      <vt:lpstr>Q6 Expected Cost</vt:lpstr>
      <vt:lpstr>Q7 Utilization</vt:lpstr>
      <vt:lpstr>Lookup Tables</vt:lpstr>
      <vt:lpstr>'Eval Criteria'!_bookmark16</vt:lpstr>
      <vt:lpstr>'Eval Criteria'!_bookmark17</vt:lpstr>
      <vt:lpstr>Checklist!Print_Area</vt:lpstr>
      <vt:lpstr>'Q6 Expected Cost'!Print_Area</vt:lpstr>
      <vt:lpstr>'Q7 Utilization'!Print_Area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Darrell Jennings</dc:creator>
  <cp:lastModifiedBy>Darrell Jennings</cp:lastModifiedBy>
  <dcterms:created xsi:type="dcterms:W3CDTF">2026-01-20T02:19:41Z</dcterms:created>
  <dcterms:modified xsi:type="dcterms:W3CDTF">2026-02-16T05:54:58Z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0x01010034FE005B599FFB4FB47D972018A5E8E9</vt:lpwstr>
  </property>
</Properties>
</file>