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N:\Major Project Status Reports\2025 MPSR\June 2025\Returned from Colleges\"/>
    </mc:Choice>
  </mc:AlternateContent>
  <xr:revisionPtr revIDLastSave="0" documentId="13_ncr:1_{4F41AAA5-CB79-49D1-BEF6-BC39CB65A547}" xr6:coauthVersionLast="47" xr6:coauthVersionMax="47" xr10:uidLastSave="{00000000-0000-0000-0000-000000000000}"/>
  <bookViews>
    <workbookView xWindow="28680" yWindow="-120" windowWidth="29040" windowHeight="15720" activeTab="1" xr2:uid="{00000000-000D-0000-FFFF-FFFF00000000}"/>
  </bookViews>
  <sheets>
    <sheet name="QuickStartGuide" sheetId="1" r:id="rId1"/>
    <sheet name="Major Project Report" sheetId="2" r:id="rId2"/>
    <sheet name="Photo Gallery (2)" sheetId="3" r:id="rId3"/>
    <sheet name="Photo Gallery" sheetId="4" state="hidden" r:id="rId4"/>
    <sheet name="Lists" sheetId="5" state="hidden" r:id="rId5"/>
  </sheets>
  <externalReferences>
    <externalReference r:id="rId6"/>
    <externalReference r:id="rId7"/>
    <externalReference r:id="rId8"/>
    <externalReference r:id="rId9"/>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 localSheetId="2">'[2]Major Project Report'!$B$3="WASHINGTON STATE MAJOR PROJECT FINAL CLOSE-OUT REPORT"</definedName>
    <definedName name="FCOR">'Major Project Report'!$B$3="WASHINGTON STATE MAJOR PROJECT FINAL CLOSE-OUT REPORT"</definedName>
    <definedName name="GSF">'Major Project Report'!$C$14</definedName>
    <definedName name="MACC">'[4]C. Construction Contracts'!$C$55</definedName>
    <definedName name="MACC_ESC">'[4]C. Construction Contracts'!$F$55</definedName>
    <definedName name="OTHER_TOTAL">'[1]G. Other Costs'!$C$10</definedName>
    <definedName name="OTHER_TOTAL_ESC">'[1]G. Other Costs'!$F$10</definedName>
    <definedName name="PM_TOTAL">'[1]F. Project Management'!$C$8</definedName>
    <definedName name="PM_TOTAL_ESC">'[1]F. Project Management'!$F$8</definedName>
    <definedName name="procurement">[3]Sheet2!$D$12:$D$15</definedName>
    <definedName name="ReportType" localSheetId="2">'[2]Major Project Report'!$B$3</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2" roundtripDataChecksum="t3Wx86ykXCqRUdUUqdE9dGITscHqdNFuC7m1aAH4LFA="/>
    </ext>
  </extLst>
</workbook>
</file>

<file path=xl/calcChain.xml><?xml version="1.0" encoding="utf-8"?>
<calcChain xmlns="http://schemas.openxmlformats.org/spreadsheetml/2006/main">
  <c r="M26" i="5" l="1"/>
  <c r="M25" i="5"/>
  <c r="M24" i="5"/>
  <c r="M23" i="5"/>
  <c r="M22" i="5"/>
  <c r="M21" i="5"/>
  <c r="M20" i="5"/>
  <c r="M19" i="5"/>
  <c r="M18" i="5"/>
  <c r="M17" i="5"/>
  <c r="M16" i="5"/>
  <c r="M15" i="5"/>
  <c r="M14" i="5"/>
  <c r="M13" i="5"/>
  <c r="M12" i="5"/>
  <c r="M11" i="5"/>
  <c r="M10" i="5"/>
  <c r="M9" i="5"/>
  <c r="M8" i="5"/>
  <c r="M7" i="5"/>
  <c r="M6" i="5"/>
  <c r="M5" i="5"/>
  <c r="M4" i="5"/>
  <c r="M3" i="5"/>
  <c r="B112" i="2"/>
  <c r="B111" i="2"/>
  <c r="B110" i="2"/>
  <c r="B109" i="2"/>
  <c r="E108" i="2"/>
  <c r="B107" i="2"/>
  <c r="G104" i="2"/>
  <c r="H104" i="2"/>
  <c r="E104" i="2"/>
  <c r="H103" i="2"/>
  <c r="H102" i="2"/>
  <c r="H101" i="2"/>
  <c r="H100" i="2"/>
  <c r="G97" i="2"/>
  <c r="G63" i="2" s="1"/>
  <c r="H63" i="2" s="1"/>
  <c r="H96" i="2"/>
  <c r="B96" i="2"/>
  <c r="H95" i="2"/>
  <c r="B95" i="2"/>
  <c r="H94" i="2"/>
  <c r="H93" i="2"/>
  <c r="H92" i="2"/>
  <c r="G91" i="2"/>
  <c r="H91" i="2" s="1"/>
  <c r="F91" i="2"/>
  <c r="F97" i="2" s="1"/>
  <c r="E91" i="2"/>
  <c r="E97" i="2" s="1"/>
  <c r="E63" i="2" s="1"/>
  <c r="H90" i="2"/>
  <c r="H89" i="2"/>
  <c r="H88" i="2"/>
  <c r="F85" i="2"/>
  <c r="H84" i="2"/>
  <c r="G83" i="2"/>
  <c r="H83" i="2" s="1"/>
  <c r="E83" i="2"/>
  <c r="H82" i="2"/>
  <c r="G82" i="2"/>
  <c r="E82" i="2"/>
  <c r="E85" i="2" s="1"/>
  <c r="E105" i="2" s="1"/>
  <c r="G81" i="2"/>
  <c r="H81" i="2" s="1"/>
  <c r="H80" i="2"/>
  <c r="G80" i="2"/>
  <c r="H79" i="2"/>
  <c r="G79" i="2"/>
  <c r="G85" i="2" s="1"/>
  <c r="H76" i="2"/>
  <c r="H74" i="2"/>
  <c r="G74" i="2"/>
  <c r="H70" i="2"/>
  <c r="H69" i="2"/>
  <c r="H68" i="2"/>
  <c r="H67" i="2"/>
  <c r="H66" i="2"/>
  <c r="H65" i="2"/>
  <c r="G62" i="2"/>
  <c r="H62" i="2" s="1"/>
  <c r="H61" i="2"/>
  <c r="H60" i="2"/>
  <c r="G59" i="2"/>
  <c r="F59" i="2"/>
  <c r="E59" i="2"/>
  <c r="H58" i="2"/>
  <c r="H57" i="2"/>
  <c r="G56" i="2"/>
  <c r="F48" i="2"/>
  <c r="H47" i="2"/>
  <c r="H46" i="2"/>
  <c r="H45" i="2"/>
  <c r="H44" i="2"/>
  <c r="G43" i="2"/>
  <c r="G48" i="2" s="1"/>
  <c r="F43" i="2"/>
  <c r="E43" i="2"/>
  <c r="D43" i="2"/>
  <c r="D48" i="2" s="1"/>
  <c r="C43" i="2"/>
  <c r="H43" i="2" s="1"/>
  <c r="H42" i="2"/>
  <c r="H41" i="2"/>
  <c r="H40" i="2"/>
  <c r="E39" i="2"/>
  <c r="H39" i="2" s="1"/>
  <c r="G38" i="2"/>
  <c r="F38" i="2"/>
  <c r="D38" i="2"/>
  <c r="C38" i="2"/>
  <c r="H37" i="2"/>
  <c r="H36" i="2"/>
  <c r="H35" i="2"/>
  <c r="H34" i="2"/>
  <c r="G33" i="2"/>
  <c r="F33" i="2"/>
  <c r="E33" i="2"/>
  <c r="D33" i="2"/>
  <c r="C33" i="2"/>
  <c r="H33" i="2" s="1"/>
  <c r="F105" i="2" l="1"/>
  <c r="H59" i="2"/>
  <c r="H85" i="2"/>
  <c r="G105" i="2"/>
  <c r="E38" i="2"/>
  <c r="H38" i="2" s="1"/>
  <c r="E62" i="2"/>
  <c r="C48" i="2"/>
  <c r="H97" i="2"/>
  <c r="H105" i="2" l="1"/>
  <c r="E48" i="2"/>
  <c r="H48" i="2" s="1"/>
</calcChain>
</file>

<file path=xl/sharedStrings.xml><?xml version="1.0" encoding="utf-8"?>
<sst xmlns="http://schemas.openxmlformats.org/spreadsheetml/2006/main" count="251" uniqueCount="228">
  <si>
    <t>Major Project Report</t>
  </si>
  <si>
    <t>Quick Start Guide</t>
  </si>
  <si>
    <t>BACKGROUND INFORMATION</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</si>
  <si>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</si>
  <si>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</si>
  <si>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</si>
  <si>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GENERAL INFORMATION</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</si>
  <si>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</si>
  <si>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Please contact your assigned OFM Capital Budget Analyst if you have any questions regarding this tool.</t>
  </si>
  <si>
    <t>INSTRUCTIONS</t>
  </si>
  <si>
    <t>1)</t>
  </si>
  <si>
    <t>Blue cells are available for data entry.</t>
  </si>
  <si>
    <t>2)</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</si>
  <si>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</si>
  <si>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3)</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</si>
  <si>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</si>
  <si>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</si>
  <si>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</si>
  <si>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</si>
  <si>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</si>
  <si>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</si>
  <si>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</si>
  <si>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r>
      <rPr>
        <b/>
        <sz val="16"/>
        <color theme="1"/>
        <rFont val="Calibri"/>
      </rPr>
      <t>O</t>
    </r>
    <r>
      <rPr>
        <b/>
        <sz val="11"/>
        <color theme="1"/>
        <rFont val="Calibri"/>
      </rPr>
      <t xml:space="preserve">FFICE OF </t>
    </r>
    <r>
      <rPr>
        <b/>
        <sz val="16"/>
        <color theme="1"/>
        <rFont val="Calibri"/>
      </rPr>
      <t>F</t>
    </r>
    <r>
      <rPr>
        <b/>
        <sz val="11"/>
        <color theme="1"/>
        <rFont val="Calibri"/>
      </rPr>
      <t xml:space="preserve">INANCIAL </t>
    </r>
    <r>
      <rPr>
        <b/>
        <sz val="16"/>
        <color theme="1"/>
        <rFont val="Calibri"/>
      </rPr>
      <t>M</t>
    </r>
    <r>
      <rPr>
        <b/>
        <sz val="11"/>
        <color theme="1"/>
        <rFont val="Calibri"/>
      </rPr>
      <t>ANAGEMENT</t>
    </r>
  </si>
  <si>
    <t>2023-25 Biennium</t>
  </si>
  <si>
    <t>WASHINGTON STATE MAJOR PROJECT STATUS REPORT</t>
  </si>
  <si>
    <t>June 2025</t>
  </si>
  <si>
    <t>Agency</t>
  </si>
  <si>
    <t>Project Name</t>
  </si>
  <si>
    <t>Lower Columbia College Center for Vocational &amp; Transitional Studies</t>
  </si>
  <si>
    <t>OFM Project Number(s)</t>
  </si>
  <si>
    <t>Contact Information</t>
  </si>
  <si>
    <t>Name</t>
  </si>
  <si>
    <t>Nolan Wheeler</t>
  </si>
  <si>
    <t>Phone Number</t>
  </si>
  <si>
    <t>360-442-2201</t>
  </si>
  <si>
    <t>Email</t>
  </si>
  <si>
    <t>nwheeler@lowercolumbia.edu</t>
  </si>
  <si>
    <t>Project Information</t>
  </si>
  <si>
    <t>Project Description:</t>
  </si>
  <si>
    <t>The Vocational Education &amp; Classroom Building will provide labs, classrooms, informal student study spaces and offices to serve the College's programs in machine trades, manufacturing, welding, information technology and transitional studies.</t>
  </si>
  <si>
    <t>(Include a brief summary of the project and the programs it supports.)</t>
  </si>
  <si>
    <t>Project Status:</t>
  </si>
  <si>
    <t xml:space="preserve">Pre-design - Engineering agreement signed 11/10/21.  Pre-design report approved by OFM on 4/26/22.  Architect selection for design completed on 5/19/22 (firm MSGS selected).  Design team completed SD on 12/16/22 and starting on DD phase.  A community leader share out of the schematic design was held on 12/13/22 and was very well attended.  Project design work delayed pending future state funding.  The City of Longview notified LCC on 5/22/2023 that they are requiring LCC to replace the 20-inch watermain that bisects campus from north to south with a new watermain in the 15th Avenue corridor.  During the Project Request and Pre-design phase, LCC had been told that the city would only require protection of the existing watermain.  This new requirement increases the cost of the project by approximately $3.4MM.  Meetings are ongoing to be ready in July 2025.  Art in Public Places reached out to start the artwork process. </t>
  </si>
  <si>
    <t>(Include scope or budget changes, phase updates, identified project delivery issues, discussion of critical path for construction and any potential for project cost overruns or claims.)</t>
  </si>
  <si>
    <t>Funding</t>
  </si>
  <si>
    <t>All State &amp; Local Sources, Project Transfers and Amounts</t>
  </si>
  <si>
    <t>Expenditures</t>
  </si>
  <si>
    <t>Current Plan</t>
  </si>
  <si>
    <t>TOTAL</t>
  </si>
  <si>
    <t>Notes</t>
  </si>
  <si>
    <t>Phase &amp; Fund Type</t>
  </si>
  <si>
    <t>Prior Expended</t>
  </si>
  <si>
    <t>2023-25                Expended</t>
  </si>
  <si>
    <t>2023-25           Remaining</t>
  </si>
  <si>
    <t>2025-27                       Plan</t>
  </si>
  <si>
    <t>Future Plan</t>
  </si>
  <si>
    <t>Predesign</t>
  </si>
  <si>
    <t>057  - State Bldg Const Acct</t>
  </si>
  <si>
    <t>XXX - Other State Funding</t>
  </si>
  <si>
    <t>Local Funds</t>
  </si>
  <si>
    <t>Other Funds &amp; Transfers - Insert Row Here</t>
  </si>
  <si>
    <t>Design</t>
  </si>
  <si>
    <t>C09</t>
  </si>
  <si>
    <t>Construction</t>
  </si>
  <si>
    <t>Future</t>
  </si>
  <si>
    <t>Future if needed</t>
  </si>
  <si>
    <t>TOTALS</t>
  </si>
  <si>
    <t>Details</t>
  </si>
  <si>
    <t>Construction Type</t>
  </si>
  <si>
    <t>College classroom facilities</t>
  </si>
  <si>
    <t>Project Administered By</t>
  </si>
  <si>
    <t>DES</t>
  </si>
  <si>
    <t>% of Bldg Area that is being remodeled</t>
  </si>
  <si>
    <t>Art Requirement Applies</t>
  </si>
  <si>
    <t>Yes</t>
  </si>
  <si>
    <t>Procurement Method</t>
  </si>
  <si>
    <t>Design-Bid-Build</t>
  </si>
  <si>
    <t>Higher Ed Institution</t>
  </si>
  <si>
    <t>Statistics</t>
  </si>
  <si>
    <t>Complete the table below with information from the cost estimate submitted with the predesign study, the cost estimate of the project as funded and the actual cost data to date or at completion.  Explain any variances in the Notes column or below.</t>
  </si>
  <si>
    <t>Estimate at Approved Predesign</t>
  </si>
  <si>
    <t>Estimate of the Project as Currently Funded</t>
  </si>
  <si>
    <t>Estimate as Currently Funded to Actuals Variance</t>
  </si>
  <si>
    <t>Gross Sq Ft (GSF)</t>
  </si>
  <si>
    <t>Usable Sq Ft (USF)</t>
  </si>
  <si>
    <t>Space Efficiency (USF/GSF %):</t>
  </si>
  <si>
    <t>Site Work SF:</t>
  </si>
  <si>
    <t>Demolition SF (provide building names in comments):</t>
  </si>
  <si>
    <t>MACC/Bid Award COST/GSF</t>
  </si>
  <si>
    <t>Construction Subtotal COST/GSF (Includes change orders)</t>
  </si>
  <si>
    <t>Milestone Dates</t>
  </si>
  <si>
    <t>Predesign Complete</t>
  </si>
  <si>
    <t>Start Design</t>
  </si>
  <si>
    <t>Bid Due Date</t>
  </si>
  <si>
    <t>Notice to Proceed</t>
  </si>
  <si>
    <t>Substantial Completion</t>
  </si>
  <si>
    <t>Final Acceptance/Project Close-out Date</t>
  </si>
  <si>
    <t>Project Costs</t>
  </si>
  <si>
    <t>Cost Estimate at Approved Predesign</t>
  </si>
  <si>
    <t>Cost Estimate of the Project as Currently Funded</t>
  </si>
  <si>
    <t>Acquisition</t>
  </si>
  <si>
    <t>Acquisition Costs Total</t>
  </si>
  <si>
    <t>Consultant Services</t>
  </si>
  <si>
    <t>Pre-Schematic Design Services</t>
  </si>
  <si>
    <t>McGranahan &amp; BCE</t>
  </si>
  <si>
    <t>AE Basic Service Fee - Construction Documents</t>
  </si>
  <si>
    <t>MSGS Architects Inc</t>
  </si>
  <si>
    <t>Extra Services - Pre-Bid</t>
  </si>
  <si>
    <t>Daily Journal of Commerce, PBS, PUD, City of Longview</t>
  </si>
  <si>
    <t>AE Basic Service Fee - Bid/Construction/Closeout</t>
  </si>
  <si>
    <t>Other Services - Post Bid</t>
  </si>
  <si>
    <t>Sazan Envirn</t>
  </si>
  <si>
    <t>Design Services Contingency</t>
  </si>
  <si>
    <t>Consultant Services Total</t>
  </si>
  <si>
    <t xml:space="preserve">Construction </t>
  </si>
  <si>
    <t>Site Work</t>
  </si>
  <si>
    <t>Related Project Costs</t>
  </si>
  <si>
    <t>Facility Construction</t>
  </si>
  <si>
    <t>Maximum Allowable Construction Cost (MACC) Subtotal</t>
  </si>
  <si>
    <t>Construction Contingencies</t>
  </si>
  <si>
    <t>Non-Taxable Items</t>
  </si>
  <si>
    <t>Sales Tax</t>
  </si>
  <si>
    <t>Construction Contracts Total</t>
  </si>
  <si>
    <t>Other Project Costs</t>
  </si>
  <si>
    <t>Equipment</t>
  </si>
  <si>
    <t>Art Work</t>
  </si>
  <si>
    <t>Project Management</t>
  </si>
  <si>
    <r>
      <rPr>
        <b/>
        <sz val="11"/>
        <color theme="1"/>
        <rFont val="Calibri"/>
      </rPr>
      <t xml:space="preserve">Other Costs </t>
    </r>
    <r>
      <rPr>
        <sz val="11"/>
        <color theme="1"/>
        <rFont val="Calibri"/>
      </rPr>
      <t>(describe)</t>
    </r>
  </si>
  <si>
    <t>Other Project Costs Total</t>
  </si>
  <si>
    <t>Total Project Costs</t>
  </si>
  <si>
    <t>Additional comments:</t>
  </si>
  <si>
    <t>Photo Gallery</t>
  </si>
  <si>
    <t>Y/N</t>
  </si>
  <si>
    <t>PM Admin</t>
  </si>
  <si>
    <t>Date</t>
  </si>
  <si>
    <t>Type of Report</t>
  </si>
  <si>
    <t>Apartment</t>
  </si>
  <si>
    <t>2003-05</t>
  </si>
  <si>
    <t>Select Date from Dropdown</t>
  </si>
  <si>
    <t>Archive building</t>
  </si>
  <si>
    <t>No</t>
  </si>
  <si>
    <t>2004</t>
  </si>
  <si>
    <t>GCCM</t>
  </si>
  <si>
    <t>WASHINGTON STATE MAJOR PROJECT FINAL CLOSE-OUT REPORT</t>
  </si>
  <si>
    <t>Armories</t>
  </si>
  <si>
    <t>Other (explain below)</t>
  </si>
  <si>
    <t>2005-07</t>
  </si>
  <si>
    <t>Design-Build</t>
  </si>
  <si>
    <t>Art galleries</t>
  </si>
  <si>
    <t>2006</t>
  </si>
  <si>
    <t>Auditorium with stage</t>
  </si>
  <si>
    <t>2007-09</t>
  </si>
  <si>
    <t>Auditorium without stage</t>
  </si>
  <si>
    <t>2008</t>
  </si>
  <si>
    <t>Civil Construction</t>
  </si>
  <si>
    <t>Estimate at PD to Estimate as Funded Variance</t>
  </si>
  <si>
    <t>2009-11</t>
  </si>
  <si>
    <t>Estimate at PD to Actuals Variance</t>
  </si>
  <si>
    <t>2010</t>
  </si>
  <si>
    <t>Communications Building</t>
  </si>
  <si>
    <t>2011-13</t>
  </si>
  <si>
    <t>Computer rooms</t>
  </si>
  <si>
    <t>2012</t>
  </si>
  <si>
    <t>Convention facilities</t>
  </si>
  <si>
    <t>2013-15</t>
  </si>
  <si>
    <t>Courthouses</t>
  </si>
  <si>
    <t>2014</t>
  </si>
  <si>
    <t>Day care facilities</t>
  </si>
  <si>
    <t>2015-17</t>
  </si>
  <si>
    <t>Detention/correctional facilities - maximum</t>
  </si>
  <si>
    <t>2016</t>
  </si>
  <si>
    <t>Detention/correctional facilities - min &amp; max</t>
  </si>
  <si>
    <t>2017-19</t>
  </si>
  <si>
    <t>Dining halls/institute</t>
  </si>
  <si>
    <t>2018</t>
  </si>
  <si>
    <t>Dormatories</t>
  </si>
  <si>
    <t>2019-21</t>
  </si>
  <si>
    <t>Emergency generator facilities</t>
  </si>
  <si>
    <t>2020</t>
  </si>
  <si>
    <t>Exposition building</t>
  </si>
  <si>
    <t>2021-23</t>
  </si>
  <si>
    <t>Extended care facilities</t>
  </si>
  <si>
    <t>Farm structures</t>
  </si>
  <si>
    <t>2023-25</t>
  </si>
  <si>
    <t>Fire and police stations</t>
  </si>
  <si>
    <t>Fish hatcheries</t>
  </si>
  <si>
    <t>Greenhouses</t>
  </si>
  <si>
    <t>Guard towers</t>
  </si>
  <si>
    <t>Gymnasiums</t>
  </si>
  <si>
    <t>Heating and power plants</t>
  </si>
  <si>
    <t>Hospitals</t>
  </si>
  <si>
    <t>Industrial buildings without special facilities</t>
  </si>
  <si>
    <t>Laboratories (Research)</t>
  </si>
  <si>
    <t>Laundry and cleaning facilities</t>
  </si>
  <si>
    <t>Libraries</t>
  </si>
  <si>
    <t>Medical office and clinics</t>
  </si>
  <si>
    <t>Mental Institutions</t>
  </si>
  <si>
    <t>Museums</t>
  </si>
  <si>
    <t>Neighborhood centers and similar recreation facilities</t>
  </si>
  <si>
    <t>Nursing homes</t>
  </si>
  <si>
    <t>Observatories</t>
  </si>
  <si>
    <t>Office buildings</t>
  </si>
  <si>
    <t>Parking structures and garages</t>
  </si>
  <si>
    <t>Printing plants</t>
  </si>
  <si>
    <t>Prototype facilities</t>
  </si>
  <si>
    <t>Recreational building</t>
  </si>
  <si>
    <t>Research Facilities</t>
  </si>
  <si>
    <t>Residence</t>
  </si>
  <si>
    <t>Schools (primary and secondary)</t>
  </si>
  <si>
    <t>Science labs (teaching)</t>
  </si>
  <si>
    <t>Service garages</t>
  </si>
  <si>
    <t>Sewer treatment plants</t>
  </si>
  <si>
    <t>Shop and maintenance facilities</t>
  </si>
  <si>
    <t>Simple loft-type structures (w/o special equipment)</t>
  </si>
  <si>
    <t>Special schools for physically disadvantaged</t>
  </si>
  <si>
    <t>Stadium-grandstand type</t>
  </si>
  <si>
    <t>Stadiums multi-purpose</t>
  </si>
  <si>
    <t>Storage-cold</t>
  </si>
  <si>
    <t>Theaters and similar facilities</t>
  </si>
  <si>
    <t>Transportation terminals</t>
  </si>
  <si>
    <t>Veterinary hospitals</t>
  </si>
  <si>
    <t>Vocational schools</t>
  </si>
  <si>
    <t>Warehouses</t>
  </si>
  <si>
    <t>Water treatment plants</t>
  </si>
  <si>
    <t>Other Sch. A Projects</t>
  </si>
  <si>
    <t>Other Sch. B Projects</t>
  </si>
  <si>
    <t>Other Sch. C Projects</t>
  </si>
  <si>
    <t>Demolish: UFI A09213 Science = 6,994 gsf / UFI A03581 Vocational = 32,250 gsf / UFI A01344 Physical Science = 9,551 gsf
Wa Arts Commission: June 2025 in conversation - no start date scheduled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</si>
</sst>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mmmm\ yyyy"/>
    <numFmt numFmtId="165" formatCode="[&lt;=9999999]###\-####;\(###\)\ ###\-####"/>
    <numFmt numFmtId="166" formatCode="_(&quot;$&quot;* #,##0_);_(&quot;$&quot;* \(#,##0\);_(&quot;$&quot;* &quot;-&quot;??_);_(@_)"/>
    <numFmt numFmtId="167" formatCode="&quot;$&quot;#,##0"/>
    <numFmt numFmtId="168" formatCode="_(* #,##0_);_(* \(#,##0\);_(* &quot;-&quot;??_);_(@_)"/>
    <numFmt numFmtId="169" formatCode="_([$$-409]* #,##0.00_);_([$$-409]* \(#,##0.00\);_([$$-409]* &quot;-&quot;??_);_(@_)"/>
    <numFmt numFmtId="170" formatCode="_([$$-409]* #,##0_);_([$$-409]* \(#,##0\);_([$$-409]* &quot;-&quot;??_);_(@_)"/>
  </numFmts>
  <fonts count="16" x14ac:knownFonts="1">
    <font>
      <sz val="11"/>
      <color theme="1"/>
      <name val="Calibri"/>
      <scheme val="minor"/>
    </font>
    <font>
      <sz val="11"/>
      <color theme="1"/>
      <name val="Calibri"/>
    </font>
    <font>
      <b/>
      <sz val="16"/>
      <color theme="1"/>
      <name val="Calibri"/>
    </font>
    <font>
      <sz val="11"/>
      <name val="Calibri"/>
    </font>
    <font>
      <b/>
      <sz val="12"/>
      <color theme="1"/>
      <name val="Calibri"/>
    </font>
    <font>
      <u/>
      <sz val="11"/>
      <color theme="10"/>
      <name val="Calibri"/>
    </font>
    <font>
      <sz val="11"/>
      <color theme="1"/>
      <name val="Calibri"/>
      <scheme val="minor"/>
    </font>
    <font>
      <b/>
      <sz val="11"/>
      <color theme="1"/>
      <name val="Calibri"/>
    </font>
    <font>
      <u/>
      <sz val="11"/>
      <color theme="10"/>
      <name val="Calibri"/>
    </font>
    <font>
      <sz val="10"/>
      <color theme="1"/>
      <name val="Calibri"/>
    </font>
    <font>
      <i/>
      <sz val="10"/>
      <color theme="1"/>
      <name val="Calibri"/>
    </font>
    <font>
      <sz val="10"/>
      <color rgb="FF000000"/>
      <name val="Calibri"/>
    </font>
    <font>
      <sz val="11"/>
      <color rgb="FF000000"/>
      <name val="Calibri"/>
    </font>
    <font>
      <sz val="11"/>
      <color theme="0"/>
      <name val="Calibri"/>
    </font>
    <font>
      <sz val="11"/>
      <color rgb="FFFF0000"/>
      <name val="Calibri"/>
    </font>
    <font>
      <b/>
      <sz val="14"/>
      <color theme="1"/>
      <name val="Calibri"/>
    </font>
  </fonts>
  <fills count="3">
    <fill>
      <patternFill patternType="none"/>
    </fill>
    <fill>
      <patternFill patternType="gray125"/>
    </fill>
    <fill>
      <patternFill patternType="solid">
        <fgColor rgb="FFBFBFBF"/>
        <bgColor rgb="FFBFBFBF"/>
      </patternFill>
    </fill>
  </fills>
  <borders count="52">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double">
        <color rgb="FF000000"/>
      </left>
      <right/>
      <top/>
      <bottom/>
      <diagonal/>
    </border>
    <border>
      <left/>
      <right style="double">
        <color rgb="FF000000"/>
      </right>
      <top/>
      <bottom/>
      <diagonal/>
    </border>
    <border>
      <left style="double">
        <color rgb="FF000000"/>
      </left>
      <right/>
      <top/>
      <bottom style="thin">
        <color rgb="FF000000"/>
      </bottom>
      <diagonal/>
    </border>
    <border>
      <left/>
      <right style="double">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bottom style="double">
        <color rgb="FF000000"/>
      </bottom>
      <diagonal/>
    </border>
    <border>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87">
    <xf numFmtId="0" fontId="0" fillId="0" borderId="0" xfId="0"/>
    <xf numFmtId="0" fontId="1" fillId="0" borderId="1" xfId="0" applyFont="1" applyBorder="1"/>
    <xf numFmtId="0" fontId="1" fillId="0" borderId="3" xfId="0" applyFont="1" applyBorder="1"/>
    <xf numFmtId="0" fontId="1" fillId="0" borderId="4" xfId="0" applyFont="1" applyBorder="1"/>
    <xf numFmtId="0" fontId="1" fillId="0" borderId="6" xfId="0" applyFont="1" applyBorder="1"/>
    <xf numFmtId="0" fontId="4" fillId="0" borderId="7"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1" fillId="0" borderId="12" xfId="0" applyFont="1" applyBorder="1"/>
    <xf numFmtId="0" fontId="1" fillId="0" borderId="13" xfId="0" applyFont="1" applyBorder="1"/>
    <xf numFmtId="0" fontId="1" fillId="0" borderId="14" xfId="0" applyFont="1" applyBorder="1"/>
    <xf numFmtId="0" fontId="6" fillId="0" borderId="0" xfId="0" applyFont="1"/>
    <xf numFmtId="0" fontId="1" fillId="0" borderId="10" xfId="0" applyFont="1" applyBorder="1" applyAlignment="1">
      <alignment wrapText="1"/>
    </xf>
    <xf numFmtId="0" fontId="1" fillId="0" borderId="15" xfId="0" applyFont="1" applyBorder="1"/>
    <xf numFmtId="0" fontId="7" fillId="0" borderId="0" xfId="0" applyFont="1" applyAlignment="1">
      <alignment horizontal="center"/>
    </xf>
    <xf numFmtId="0" fontId="1" fillId="0" borderId="16" xfId="0" applyFont="1" applyBorder="1"/>
    <xf numFmtId="0" fontId="2" fillId="0" borderId="0" xfId="0" applyFont="1" applyAlignment="1">
      <alignment horizontal="center"/>
    </xf>
    <xf numFmtId="0" fontId="1" fillId="0" borderId="17" xfId="0" applyFont="1" applyBorder="1"/>
    <xf numFmtId="0" fontId="1" fillId="0" borderId="18" xfId="0" applyFont="1" applyBorder="1"/>
    <xf numFmtId="0" fontId="7" fillId="0" borderId="15" xfId="0" applyFont="1" applyBorder="1"/>
    <xf numFmtId="0" fontId="7" fillId="0" borderId="0" xfId="0" applyFont="1"/>
    <xf numFmtId="0" fontId="7" fillId="0" borderId="16" xfId="0" applyFont="1" applyBorder="1"/>
    <xf numFmtId="0" fontId="7" fillId="0" borderId="4" xfId="0" applyFont="1" applyBorder="1"/>
    <xf numFmtId="0" fontId="1" fillId="0" borderId="5" xfId="0" applyFont="1" applyBorder="1"/>
    <xf numFmtId="0" fontId="7" fillId="0" borderId="5" xfId="0" applyFont="1" applyBorder="1"/>
    <xf numFmtId="0" fontId="7" fillId="0" borderId="6" xfId="0" applyFont="1" applyBorder="1"/>
    <xf numFmtId="0" fontId="7" fillId="0" borderId="0" xfId="0" applyFont="1" applyAlignment="1">
      <alignment horizontal="right"/>
    </xf>
    <xf numFmtId="0" fontId="7" fillId="0" borderId="11" xfId="0" applyFont="1" applyBorder="1"/>
    <xf numFmtId="0" fontId="7" fillId="0" borderId="14" xfId="0" applyFont="1" applyBorder="1"/>
    <xf numFmtId="0" fontId="1" fillId="0" borderId="0" xfId="0" applyFont="1" applyAlignment="1">
      <alignment horizontal="right"/>
    </xf>
    <xf numFmtId="3" fontId="1" fillId="0" borderId="0" xfId="0" applyNumberFormat="1" applyFont="1" applyAlignment="1">
      <alignment vertical="center"/>
    </xf>
    <xf numFmtId="0" fontId="7" fillId="0" borderId="7" xfId="0" applyFont="1" applyBorder="1"/>
    <xf numFmtId="0" fontId="1" fillId="0" borderId="10" xfId="0" applyFont="1" applyBorder="1" applyAlignment="1">
      <alignment horizontal="left" wrapText="1"/>
    </xf>
    <xf numFmtId="0" fontId="1" fillId="0" borderId="0" xfId="0" applyFont="1" applyAlignment="1">
      <alignment horizontal="left" wrapText="1"/>
    </xf>
    <xf numFmtId="0" fontId="1" fillId="0" borderId="21" xfId="0" applyFont="1" applyBorder="1" applyAlignment="1">
      <alignment horizontal="left" wrapText="1"/>
    </xf>
    <xf numFmtId="0" fontId="7" fillId="0" borderId="10" xfId="0" applyFont="1" applyBorder="1"/>
    <xf numFmtId="0" fontId="7" fillId="0" borderId="19" xfId="0" applyFont="1" applyBorder="1" applyAlignment="1">
      <alignment vertical="center"/>
    </xf>
    <xf numFmtId="0" fontId="7" fillId="0" borderId="33" xfId="0" applyFont="1" applyBorder="1"/>
    <xf numFmtId="0" fontId="7" fillId="0" borderId="33" xfId="0" applyFont="1" applyBorder="1" applyAlignment="1">
      <alignment horizontal="center" wrapText="1"/>
    </xf>
    <xf numFmtId="0" fontId="7" fillId="0" borderId="34" xfId="0" quotePrefix="1" applyFont="1" applyBorder="1" applyAlignment="1">
      <alignment horizontal="center" wrapText="1"/>
    </xf>
    <xf numFmtId="0" fontId="7" fillId="0" borderId="12" xfId="0" quotePrefix="1" applyFont="1" applyBorder="1" applyAlignment="1">
      <alignment horizontal="center" wrapText="1"/>
    </xf>
    <xf numFmtId="0" fontId="7" fillId="0" borderId="36" xfId="0" applyFont="1" applyBorder="1"/>
    <xf numFmtId="166" fontId="7" fillId="0" borderId="33" xfId="0" applyNumberFormat="1" applyFont="1" applyBorder="1" applyAlignment="1">
      <alignment horizontal="right"/>
    </xf>
    <xf numFmtId="166" fontId="7" fillId="0" borderId="19" xfId="0" applyNumberFormat="1" applyFont="1" applyBorder="1" applyAlignment="1">
      <alignment horizontal="right"/>
    </xf>
    <xf numFmtId="166" fontId="7" fillId="2" borderId="37" xfId="0" applyNumberFormat="1" applyFont="1" applyFill="1" applyBorder="1"/>
    <xf numFmtId="167" fontId="7" fillId="0" borderId="21" xfId="0" applyNumberFormat="1" applyFont="1" applyBorder="1"/>
    <xf numFmtId="0" fontId="1" fillId="0" borderId="31" xfId="0" applyFont="1" applyBorder="1" applyAlignment="1">
      <alignment horizontal="right"/>
    </xf>
    <xf numFmtId="3" fontId="1" fillId="0" borderId="33" xfId="0" applyNumberFormat="1" applyFont="1" applyBorder="1" applyAlignment="1">
      <alignment horizontal="right"/>
    </xf>
    <xf numFmtId="3" fontId="1" fillId="0" borderId="33" xfId="0" applyNumberFormat="1" applyFont="1" applyBorder="1"/>
    <xf numFmtId="3" fontId="1" fillId="0" borderId="19" xfId="0" applyNumberFormat="1" applyFont="1" applyBorder="1"/>
    <xf numFmtId="3" fontId="1" fillId="2" borderId="37" xfId="0" applyNumberFormat="1" applyFont="1" applyFill="1" applyBorder="1"/>
    <xf numFmtId="3" fontId="7" fillId="0" borderId="21" xfId="0" applyNumberFormat="1" applyFont="1" applyBorder="1"/>
    <xf numFmtId="0" fontId="10" fillId="0" borderId="31" xfId="0" applyFont="1" applyBorder="1" applyAlignment="1">
      <alignment horizontal="right"/>
    </xf>
    <xf numFmtId="166" fontId="7" fillId="0" borderId="33" xfId="0" applyNumberFormat="1" applyFont="1" applyBorder="1"/>
    <xf numFmtId="166" fontId="7" fillId="0" borderId="19" xfId="0" applyNumberFormat="1" applyFont="1" applyBorder="1"/>
    <xf numFmtId="166" fontId="7" fillId="2" borderId="38" xfId="0" applyNumberFormat="1" applyFont="1" applyFill="1" applyBorder="1"/>
    <xf numFmtId="0" fontId="11" fillId="0" borderId="0" xfId="0" applyFont="1" applyAlignment="1">
      <alignment wrapText="1"/>
    </xf>
    <xf numFmtId="0" fontId="12" fillId="0" borderId="10" xfId="0" applyFont="1" applyBorder="1" applyAlignment="1">
      <alignment wrapText="1"/>
    </xf>
    <xf numFmtId="0" fontId="1" fillId="0" borderId="0" xfId="0" applyFont="1" applyAlignment="1">
      <alignment horizontal="left"/>
    </xf>
    <xf numFmtId="0" fontId="1" fillId="0" borderId="19" xfId="0" applyFont="1" applyBorder="1" applyAlignment="1">
      <alignment horizontal="left" wrapText="1"/>
    </xf>
    <xf numFmtId="0" fontId="7" fillId="0" borderId="21" xfId="0" applyFont="1" applyBorder="1" applyAlignment="1">
      <alignment horizontal="center" wrapText="1"/>
    </xf>
    <xf numFmtId="0" fontId="1" fillId="0" borderId="7" xfId="0" applyFont="1" applyBorder="1"/>
    <xf numFmtId="3" fontId="1" fillId="0" borderId="21" xfId="0" applyNumberFormat="1" applyFont="1" applyBorder="1"/>
    <xf numFmtId="43" fontId="1" fillId="0" borderId="33" xfId="0" applyNumberFormat="1" applyFont="1" applyBorder="1" applyAlignment="1">
      <alignment horizontal="center"/>
    </xf>
    <xf numFmtId="0" fontId="1" fillId="0" borderId="21" xfId="0" applyFont="1" applyBorder="1" applyAlignment="1">
      <alignment horizontal="left"/>
    </xf>
    <xf numFmtId="9" fontId="1" fillId="0" borderId="21" xfId="0" applyNumberFormat="1" applyFont="1" applyBorder="1"/>
    <xf numFmtId="9" fontId="1" fillId="0" borderId="33" xfId="0" applyNumberFormat="1" applyFont="1" applyBorder="1" applyAlignment="1">
      <alignment horizontal="center"/>
    </xf>
    <xf numFmtId="168" fontId="1" fillId="0" borderId="33" xfId="0" applyNumberFormat="1" applyFont="1" applyBorder="1" applyAlignment="1">
      <alignment horizontal="center"/>
    </xf>
    <xf numFmtId="0" fontId="1" fillId="0" borderId="33" xfId="0" applyFont="1" applyBorder="1" applyAlignment="1">
      <alignment horizontal="left"/>
    </xf>
    <xf numFmtId="44" fontId="1" fillId="0" borderId="34" xfId="0" applyNumberFormat="1" applyFont="1" applyBorder="1"/>
    <xf numFmtId="44" fontId="1" fillId="0" borderId="33" xfId="0" applyNumberFormat="1" applyFont="1" applyBorder="1" applyAlignment="1">
      <alignment horizontal="center"/>
    </xf>
    <xf numFmtId="0" fontId="1" fillId="0" borderId="34" xfId="0" applyFont="1" applyBorder="1" applyAlignment="1">
      <alignment horizontal="center"/>
    </xf>
    <xf numFmtId="0" fontId="13" fillId="0" borderId="0" xfId="0" applyFont="1"/>
    <xf numFmtId="44" fontId="1" fillId="0" borderId="33" xfId="0" applyNumberFormat="1" applyFont="1" applyBorder="1"/>
    <xf numFmtId="0" fontId="1" fillId="0" borderId="33" xfId="0" applyFont="1" applyBorder="1" applyAlignment="1">
      <alignment horizontal="center"/>
    </xf>
    <xf numFmtId="14" fontId="1" fillId="0" borderId="21" xfId="0" applyNumberFormat="1" applyFont="1" applyBorder="1" applyAlignment="1">
      <alignment horizontal="center"/>
    </xf>
    <xf numFmtId="14" fontId="1" fillId="0" borderId="33" xfId="0" applyNumberFormat="1" applyFont="1" applyBorder="1" applyAlignment="1">
      <alignment horizontal="center"/>
    </xf>
    <xf numFmtId="0" fontId="7" fillId="0" borderId="23" xfId="0" applyFont="1" applyBorder="1" applyAlignment="1">
      <alignment horizontal="right"/>
    </xf>
    <xf numFmtId="169" fontId="7" fillId="0" borderId="23" xfId="0" applyNumberFormat="1" applyFont="1" applyBorder="1"/>
    <xf numFmtId="169" fontId="1" fillId="0" borderId="23" xfId="0" applyNumberFormat="1" applyFont="1" applyBorder="1" applyAlignment="1">
      <alignment horizontal="center"/>
    </xf>
    <xf numFmtId="0" fontId="1" fillId="0" borderId="23" xfId="0" applyFont="1" applyBorder="1" applyAlignment="1">
      <alignment horizontal="left"/>
    </xf>
    <xf numFmtId="0" fontId="7" fillId="0" borderId="13" xfId="0" applyFont="1" applyBorder="1" applyAlignment="1">
      <alignment horizontal="right"/>
    </xf>
    <xf numFmtId="169" fontId="7" fillId="0" borderId="13" xfId="0" applyNumberFormat="1" applyFont="1" applyBorder="1"/>
    <xf numFmtId="169" fontId="1" fillId="0" borderId="13" xfId="0" applyNumberFormat="1" applyFont="1" applyBorder="1" applyAlignment="1">
      <alignment horizontal="center"/>
    </xf>
    <xf numFmtId="0" fontId="1" fillId="0" borderId="13" xfId="0" applyFont="1" applyBorder="1" applyAlignment="1">
      <alignment horizontal="left"/>
    </xf>
    <xf numFmtId="170" fontId="7" fillId="0" borderId="21" xfId="0" applyNumberFormat="1" applyFont="1" applyBorder="1"/>
    <xf numFmtId="170" fontId="7" fillId="0" borderId="33" xfId="0" applyNumberFormat="1" applyFont="1" applyBorder="1" applyAlignment="1">
      <alignment horizontal="center"/>
    </xf>
    <xf numFmtId="0" fontId="7" fillId="0" borderId="20" xfId="0" applyFont="1" applyBorder="1" applyAlignment="1">
      <alignment horizontal="right"/>
    </xf>
    <xf numFmtId="169" fontId="7" fillId="0" borderId="20" xfId="0" applyNumberFormat="1" applyFont="1" applyBorder="1"/>
    <xf numFmtId="169" fontId="1" fillId="0" borderId="20" xfId="0" applyNumberFormat="1" applyFont="1" applyBorder="1" applyAlignment="1">
      <alignment horizontal="center"/>
    </xf>
    <xf numFmtId="0" fontId="1" fillId="0" borderId="20" xfId="0" applyFont="1" applyBorder="1" applyAlignment="1">
      <alignment horizontal="left"/>
    </xf>
    <xf numFmtId="168" fontId="1" fillId="0" borderId="21" xfId="0" applyNumberFormat="1" applyFont="1" applyBorder="1"/>
    <xf numFmtId="168" fontId="1" fillId="0" borderId="33" xfId="0" applyNumberFormat="1" applyFont="1" applyBorder="1"/>
    <xf numFmtId="166" fontId="1" fillId="0" borderId="33" xfId="0" applyNumberFormat="1" applyFont="1" applyBorder="1" applyAlignment="1">
      <alignment horizontal="center"/>
    </xf>
    <xf numFmtId="166" fontId="1" fillId="0" borderId="21" xfId="0" applyNumberFormat="1" applyFont="1" applyBorder="1"/>
    <xf numFmtId="0" fontId="1" fillId="0" borderId="21" xfId="0" applyFont="1" applyBorder="1" applyAlignment="1">
      <alignment horizontal="center"/>
    </xf>
    <xf numFmtId="166" fontId="7" fillId="0" borderId="21" xfId="0" applyNumberFormat="1" applyFont="1" applyBorder="1"/>
    <xf numFmtId="166" fontId="7" fillId="0" borderId="33" xfId="0" applyNumberFormat="1" applyFont="1" applyBorder="1" applyAlignment="1">
      <alignment horizontal="center"/>
    </xf>
    <xf numFmtId="44" fontId="1" fillId="0" borderId="21" xfId="0" applyNumberFormat="1" applyFont="1" applyBorder="1"/>
    <xf numFmtId="42" fontId="7" fillId="0" borderId="21" xfId="0" applyNumberFormat="1" applyFont="1" applyBorder="1"/>
    <xf numFmtId="44" fontId="7" fillId="0" borderId="21" xfId="0" applyNumberFormat="1" applyFont="1" applyBorder="1"/>
    <xf numFmtId="168" fontId="1" fillId="0" borderId="14" xfId="0" applyNumberFormat="1" applyFont="1" applyBorder="1"/>
    <xf numFmtId="168" fontId="1" fillId="0" borderId="34" xfId="0" applyNumberFormat="1" applyFont="1" applyBorder="1"/>
    <xf numFmtId="170" fontId="1" fillId="0" borderId="34" xfId="0" applyNumberFormat="1" applyFont="1" applyBorder="1" applyAlignment="1">
      <alignment horizontal="center"/>
    </xf>
    <xf numFmtId="0" fontId="14" fillId="0" borderId="16" xfId="0" applyFont="1" applyBorder="1"/>
    <xf numFmtId="170" fontId="1" fillId="0" borderId="33" xfId="0" applyNumberFormat="1" applyFont="1" applyBorder="1" applyAlignment="1">
      <alignment horizontal="center"/>
    </xf>
    <xf numFmtId="42" fontId="7" fillId="0" borderId="41" xfId="0" applyNumberFormat="1" applyFont="1" applyBorder="1"/>
    <xf numFmtId="0" fontId="1" fillId="0" borderId="40" xfId="0" applyFont="1" applyBorder="1" applyAlignment="1">
      <alignment horizontal="left"/>
    </xf>
    <xf numFmtId="0" fontId="15" fillId="0" borderId="42" xfId="0" applyFont="1" applyBorder="1" applyAlignment="1">
      <alignment horizontal="right"/>
    </xf>
    <xf numFmtId="0" fontId="15" fillId="0" borderId="29" xfId="0" applyFont="1" applyBorder="1" applyAlignment="1">
      <alignment horizontal="right"/>
    </xf>
    <xf numFmtId="42" fontId="7" fillId="0" borderId="43" xfId="0" applyNumberFormat="1" applyFont="1" applyBorder="1"/>
    <xf numFmtId="0" fontId="1" fillId="0" borderId="43" xfId="0" applyFont="1" applyBorder="1" applyAlignment="1">
      <alignment horizontal="left"/>
    </xf>
    <xf numFmtId="42" fontId="7" fillId="0" borderId="0" xfId="0" applyNumberFormat="1" applyFont="1"/>
    <xf numFmtId="0" fontId="7" fillId="0" borderId="10" xfId="0" applyFont="1" applyBorder="1" applyAlignment="1">
      <alignment horizontal="center"/>
    </xf>
    <xf numFmtId="0" fontId="1" fillId="0" borderId="20" xfId="0" applyFont="1" applyBorder="1" applyAlignment="1">
      <alignment horizontal="left" wrapText="1"/>
    </xf>
    <xf numFmtId="0" fontId="2" fillId="0" borderId="0" xfId="0" applyFont="1"/>
    <xf numFmtId="49" fontId="7" fillId="0" borderId="0" xfId="0" applyNumberFormat="1" applyFont="1" applyAlignment="1">
      <alignment horizontal="left"/>
    </xf>
    <xf numFmtId="49" fontId="1" fillId="0" borderId="0" xfId="0" applyNumberFormat="1" applyFont="1" applyAlignment="1">
      <alignment horizontal="left"/>
    </xf>
    <xf numFmtId="49" fontId="1" fillId="0" borderId="0" xfId="0" quotePrefix="1" applyNumberFormat="1" applyFont="1" applyAlignment="1">
      <alignment horizontal="left"/>
    </xf>
    <xf numFmtId="0" fontId="1" fillId="0" borderId="10" xfId="0" applyFont="1" applyBorder="1" applyAlignment="1">
      <alignment horizontal="left" vertical="top" wrapText="1"/>
    </xf>
    <xf numFmtId="0" fontId="0" fillId="0" borderId="0" xfId="0"/>
    <xf numFmtId="0" fontId="3" fillId="0" borderId="11" xfId="0" applyFont="1" applyBorder="1"/>
    <xf numFmtId="0" fontId="3" fillId="0" borderId="10" xfId="0" applyFont="1" applyBorder="1"/>
    <xf numFmtId="0" fontId="5" fillId="0" borderId="10" xfId="0" applyFont="1" applyBorder="1" applyAlignment="1">
      <alignment horizontal="left" vertical="top"/>
    </xf>
    <xf numFmtId="0" fontId="2" fillId="0" borderId="2" xfId="0" applyFont="1" applyBorder="1" applyAlignment="1">
      <alignment horizontal="center"/>
    </xf>
    <xf numFmtId="0" fontId="3" fillId="0" borderId="2" xfId="0" applyFont="1" applyBorder="1"/>
    <xf numFmtId="0" fontId="2" fillId="0" borderId="5" xfId="0" applyFont="1" applyBorder="1" applyAlignment="1">
      <alignment horizontal="center"/>
    </xf>
    <xf numFmtId="0" fontId="3" fillId="0" borderId="5" xfId="0" applyFont="1" applyBorder="1"/>
    <xf numFmtId="0" fontId="3" fillId="0" borderId="12" xfId="0" applyFont="1" applyBorder="1"/>
    <xf numFmtId="0" fontId="3" fillId="0" borderId="13" xfId="0" applyFont="1" applyBorder="1"/>
    <xf numFmtId="0" fontId="3" fillId="0" borderId="14" xfId="0" applyFont="1" applyBorder="1"/>
    <xf numFmtId="0" fontId="1" fillId="0" borderId="0" xfId="0" applyFont="1" applyAlignment="1">
      <alignment horizontal="left" vertical="top" wrapText="1"/>
    </xf>
    <xf numFmtId="167" fontId="12" fillId="0" borderId="19" xfId="0" applyNumberFormat="1" applyFont="1" applyBorder="1" applyAlignment="1">
      <alignment horizontal="right" wrapText="1"/>
    </xf>
    <xf numFmtId="0" fontId="3" fillId="0" borderId="21" xfId="0" applyFont="1" applyBorder="1"/>
    <xf numFmtId="167" fontId="1" fillId="0" borderId="19" xfId="0" applyNumberFormat="1" applyFont="1" applyBorder="1" applyAlignment="1">
      <alignment horizontal="right"/>
    </xf>
    <xf numFmtId="0" fontId="1" fillId="0" borderId="19" xfId="0" applyFont="1" applyBorder="1" applyAlignment="1">
      <alignment horizontal="left" wrapText="1"/>
    </xf>
    <xf numFmtId="0" fontId="3" fillId="0" borderId="20" xfId="0" applyFont="1" applyBorder="1"/>
    <xf numFmtId="0" fontId="1" fillId="0" borderId="44" xfId="0" applyFont="1" applyBorder="1" applyAlignment="1">
      <alignment horizontal="left" vertical="top" wrapText="1"/>
    </xf>
    <xf numFmtId="0" fontId="3" fillId="0" borderId="45" xfId="0" applyFont="1" applyBorder="1"/>
    <xf numFmtId="0" fontId="3" fillId="0" borderId="46" xfId="0" applyFont="1" applyBorder="1"/>
    <xf numFmtId="0" fontId="3" fillId="0" borderId="47" xfId="0" applyFont="1" applyBorder="1"/>
    <xf numFmtId="0" fontId="3" fillId="0" borderId="48" xfId="0" applyFont="1" applyBorder="1"/>
    <xf numFmtId="0" fontId="3" fillId="0" borderId="49" xfId="0" applyFont="1" applyBorder="1"/>
    <xf numFmtId="0" fontId="3" fillId="0" borderId="50" xfId="0" applyFont="1" applyBorder="1"/>
    <xf numFmtId="0" fontId="3" fillId="0" borderId="51" xfId="0" applyFont="1" applyBorder="1"/>
    <xf numFmtId="0" fontId="7" fillId="0" borderId="39" xfId="0" applyFont="1" applyBorder="1" applyAlignment="1">
      <alignment horizontal="right"/>
    </xf>
    <xf numFmtId="0" fontId="3" fillId="0" borderId="40" xfId="0" applyFont="1" applyBorder="1"/>
    <xf numFmtId="0" fontId="7" fillId="2" borderId="25" xfId="0" applyFont="1" applyFill="1" applyBorder="1" applyAlignment="1">
      <alignment horizontal="center"/>
    </xf>
    <xf numFmtId="0" fontId="3" fillId="0" borderId="26" xfId="0" applyFont="1" applyBorder="1"/>
    <xf numFmtId="0" fontId="3" fillId="0" borderId="27" xfId="0" applyFont="1" applyBorder="1"/>
    <xf numFmtId="0" fontId="7" fillId="0" borderId="13" xfId="0" applyFont="1" applyBorder="1" applyAlignment="1">
      <alignment horizontal="center"/>
    </xf>
    <xf numFmtId="1" fontId="12" fillId="0" borderId="19" xfId="0" applyNumberFormat="1" applyFont="1" applyBorder="1" applyAlignment="1">
      <alignment horizontal="right" wrapText="1"/>
    </xf>
    <xf numFmtId="0" fontId="7" fillId="0" borderId="12" xfId="0" applyFont="1" applyBorder="1" applyAlignment="1">
      <alignment horizontal="right"/>
    </xf>
    <xf numFmtId="0" fontId="7" fillId="2" borderId="19" xfId="0" applyFont="1" applyFill="1" applyBorder="1" applyAlignment="1">
      <alignment horizontal="center"/>
    </xf>
    <xf numFmtId="0" fontId="7" fillId="0" borderId="10" xfId="0" applyFont="1" applyBorder="1" applyAlignment="1">
      <alignment horizontal="right"/>
    </xf>
    <xf numFmtId="3" fontId="2" fillId="2" borderId="28" xfId="0" applyNumberFormat="1" applyFont="1" applyFill="1" applyBorder="1" applyAlignment="1">
      <alignment horizontal="center" vertical="center"/>
    </xf>
    <xf numFmtId="0" fontId="3" fillId="0" borderId="29" xfId="0" applyFont="1" applyBorder="1"/>
    <xf numFmtId="0" fontId="3" fillId="0" borderId="30" xfId="0" applyFont="1" applyBorder="1"/>
    <xf numFmtId="0" fontId="7" fillId="0" borderId="19" xfId="0" applyFont="1" applyBorder="1" applyAlignment="1">
      <alignment horizontal="right"/>
    </xf>
    <xf numFmtId="0" fontId="1" fillId="0" borderId="19" xfId="0" applyFont="1" applyBorder="1" applyAlignment="1">
      <alignment horizontal="center"/>
    </xf>
    <xf numFmtId="0" fontId="7" fillId="2" borderId="19" xfId="0" applyFont="1" applyFill="1" applyBorder="1" applyAlignment="1">
      <alignment horizontal="center" wrapText="1"/>
    </xf>
    <xf numFmtId="0" fontId="12" fillId="0" borderId="12" xfId="0" applyFont="1" applyBorder="1" applyAlignment="1">
      <alignment horizontal="center" wrapText="1"/>
    </xf>
    <xf numFmtId="0" fontId="1" fillId="0" borderId="0" xfId="0" applyFont="1" applyAlignment="1">
      <alignment horizontal="left"/>
    </xf>
    <xf numFmtId="0" fontId="1" fillId="0" borderId="12" xfId="0" applyFont="1" applyBorder="1" applyAlignment="1">
      <alignment horizontal="center"/>
    </xf>
    <xf numFmtId="9" fontId="1" fillId="0" borderId="19" xfId="0" applyNumberFormat="1" applyFont="1" applyBorder="1" applyAlignment="1">
      <alignment horizontal="center"/>
    </xf>
    <xf numFmtId="0" fontId="7" fillId="0" borderId="19" xfId="0" applyFont="1" applyBorder="1" applyAlignment="1">
      <alignment horizontal="center" vertical="center" wrapText="1"/>
    </xf>
    <xf numFmtId="0" fontId="7" fillId="2" borderId="32" xfId="0" applyFont="1" applyFill="1" applyBorder="1" applyAlignment="1">
      <alignment horizontal="center"/>
    </xf>
    <xf numFmtId="0" fontId="3" fillId="0" borderId="35" xfId="0" applyFont="1" applyBorder="1"/>
    <xf numFmtId="0" fontId="7" fillId="0" borderId="9" xfId="0" applyFont="1" applyBorder="1" applyAlignment="1">
      <alignment horizontal="center"/>
    </xf>
    <xf numFmtId="49" fontId="1" fillId="0" borderId="7" xfId="0" applyNumberFormat="1" applyFont="1" applyBorder="1" applyAlignment="1">
      <alignment horizontal="left" vertical="top" wrapText="1"/>
    </xf>
    <xf numFmtId="0" fontId="3" fillId="0" borderId="8" xfId="0" applyFont="1" applyBorder="1"/>
    <xf numFmtId="0" fontId="3" fillId="0" borderId="9" xfId="0" applyFont="1" applyBorder="1"/>
    <xf numFmtId="0" fontId="9" fillId="0" borderId="31" xfId="0" applyFont="1" applyBorder="1" applyAlignment="1">
      <alignment horizontal="left" vertical="top" wrapText="1"/>
    </xf>
    <xf numFmtId="0" fontId="3" fillId="0" borderId="31" xfId="0" applyFont="1" applyBorder="1"/>
    <xf numFmtId="0" fontId="9" fillId="0" borderId="10" xfId="0" applyFont="1" applyBorder="1" applyAlignment="1">
      <alignment horizontal="left" vertical="top" wrapText="1"/>
    </xf>
    <xf numFmtId="0" fontId="1" fillId="0" borderId="22" xfId="0" applyFont="1" applyBorder="1" applyAlignment="1">
      <alignment horizontal="left"/>
    </xf>
    <xf numFmtId="0" fontId="3" fillId="0" borderId="23" xfId="0" applyFont="1" applyBorder="1"/>
    <xf numFmtId="0" fontId="3" fillId="0" borderId="24" xfId="0" applyFont="1" applyBorder="1"/>
    <xf numFmtId="0" fontId="1" fillId="0" borderId="19" xfId="0" applyFont="1" applyBorder="1" applyAlignment="1">
      <alignment horizontal="left"/>
    </xf>
    <xf numFmtId="165" fontId="1" fillId="0" borderId="19" xfId="0" applyNumberFormat="1" applyFont="1" applyBorder="1" applyAlignment="1">
      <alignment horizontal="left"/>
    </xf>
    <xf numFmtId="0" fontId="8" fillId="0" borderId="19" xfId="0" applyFont="1" applyBorder="1" applyAlignment="1">
      <alignment horizontal="left"/>
    </xf>
    <xf numFmtId="0" fontId="7" fillId="0" borderId="2" xfId="0" applyFont="1" applyBorder="1" applyAlignment="1">
      <alignment horizontal="center"/>
    </xf>
    <xf numFmtId="0" fontId="2" fillId="0" borderId="0" xfId="0" applyFont="1" applyAlignment="1">
      <alignment horizontal="center"/>
    </xf>
    <xf numFmtId="164" fontId="2" fillId="0" borderId="13" xfId="0" applyNumberFormat="1" applyFont="1" applyBorder="1" applyAlignment="1">
      <alignment horizontal="center"/>
    </xf>
    <xf numFmtId="0" fontId="2" fillId="0" borderId="0" xfId="0" applyFont="1" applyAlignment="1">
      <alignment horizontal="center" vertical="center"/>
    </xf>
  </cellXfs>
  <cellStyles count="1">
    <cellStyle name="Normal" xfId="0" builtinId="0"/>
  </cellStyles>
  <dxfs count="4">
    <dxf>
      <fill>
        <patternFill patternType="solid">
          <fgColor rgb="FFCCFFFF"/>
          <bgColor rgb="FFCCFFFF"/>
        </patternFill>
      </fill>
    </dxf>
    <dxf>
      <fill>
        <patternFill patternType="none"/>
      </fill>
    </dxf>
    <dxf>
      <fill>
        <patternFill patternType="solid">
          <fgColor rgb="FFCCFFFF"/>
          <bgColor rgb="FFCCFFFF"/>
        </patternFill>
      </fill>
    </dxf>
    <dxf>
      <fill>
        <patternFill patternType="solid">
          <fgColor rgb="FFCCFFFF"/>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2" Type="http://schemas.openxmlformats.org/officeDocument/2006/relationships/image" Target="../media/image8.jpg"/><Relationship Id="rId1" Type="http://schemas.openxmlformats.org/officeDocument/2006/relationships/image" Target="../media/image7.jpg"/></Relationships>
</file>

<file path=xl/drawings/drawing1.xml><?xml version="1.0" encoding="utf-8"?>
<xdr:wsDr xmlns:xdr="http://schemas.openxmlformats.org/drawingml/2006/spreadsheetDrawing" xmlns:a="http://schemas.openxmlformats.org/drawingml/2006/main">
  <xdr:oneCellAnchor>
    <xdr:from>
      <xdr:col>0</xdr:col>
      <xdr:colOff>390525</xdr:colOff>
      <xdr:row>20</xdr:row>
      <xdr:rowOff>66675</xdr:rowOff>
    </xdr:from>
    <xdr:ext cx="4429125" cy="247650"/>
    <xdr:sp macro="" textlink="">
      <xdr:nvSpPr>
        <xdr:cNvPr id="3" name="Shape 3" descr="Pre-design Concept Sketch 01 2/22/22&#10;">
          <a:extLst>
            <a:ext uri="{FF2B5EF4-FFF2-40B4-BE49-F238E27FC236}">
              <a16:creationId xmlns:a16="http://schemas.microsoft.com/office/drawing/2014/main" id="{00000000-0008-0000-0200-000003000000}"/>
            </a:ext>
          </a:extLst>
        </xdr:cNvPr>
        <xdr:cNvSpPr txBox="1"/>
      </xdr:nvSpPr>
      <xdr:spPr>
        <a:xfrm>
          <a:off x="3136200" y="3656175"/>
          <a:ext cx="4419600" cy="247650"/>
        </a:xfrm>
        <a:prstGeom prst="rect">
          <a:avLst/>
        </a:prstGeom>
        <a:solidFill>
          <a:schemeClr val="dk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chemeClr val="lt1"/>
              </a:solidFill>
              <a:latin typeface="Calibri"/>
              <a:ea typeface="Calibri"/>
              <a:cs typeface="Calibri"/>
              <a:sym typeface="Calibri"/>
            </a:rPr>
            <a:t>Pre-design Concept Sketch 01 2/22/22</a:t>
          </a:r>
          <a:endParaRPr sz="1400"/>
        </a:p>
        <a:p>
          <a:pPr marL="0" lvl="0" indent="0" algn="ctr" rtl="0">
            <a:spcBef>
              <a:spcPts val="0"/>
            </a:spcBef>
            <a:spcAft>
              <a:spcPts val="0"/>
            </a:spcAft>
            <a:buNone/>
          </a:pPr>
          <a:endParaRPr sz="1100" b="1">
            <a:solidFill>
              <a:schemeClr val="lt1"/>
            </a:solidFill>
          </a:endParaRPr>
        </a:p>
      </xdr:txBody>
    </xdr:sp>
    <xdr:clientData fLocksWithSheet="0"/>
  </xdr:oneCellAnchor>
  <xdr:oneCellAnchor>
    <xdr:from>
      <xdr:col>9</xdr:col>
      <xdr:colOff>390525</xdr:colOff>
      <xdr:row>20</xdr:row>
      <xdr:rowOff>66675</xdr:rowOff>
    </xdr:from>
    <xdr:ext cx="4429125" cy="247650"/>
    <xdr:sp macro="" textlink="">
      <xdr:nvSpPr>
        <xdr:cNvPr id="4" name="Shape 4">
          <a:extLst>
            <a:ext uri="{FF2B5EF4-FFF2-40B4-BE49-F238E27FC236}">
              <a16:creationId xmlns:a16="http://schemas.microsoft.com/office/drawing/2014/main" id="{00000000-0008-0000-0200-000004000000}"/>
            </a:ext>
          </a:extLst>
        </xdr:cNvPr>
        <xdr:cNvSpPr txBox="1"/>
      </xdr:nvSpPr>
      <xdr:spPr>
        <a:xfrm>
          <a:off x="3136200" y="3656175"/>
          <a:ext cx="4419600" cy="247650"/>
        </a:xfrm>
        <a:prstGeom prst="rect">
          <a:avLst/>
        </a:prstGeom>
        <a:solidFill>
          <a:schemeClr val="dk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chemeClr val="lt1"/>
              </a:solidFill>
              <a:latin typeface="Calibri"/>
              <a:ea typeface="Calibri"/>
              <a:cs typeface="Calibri"/>
              <a:sym typeface="Calibri"/>
            </a:rPr>
            <a:t>Pre-design Concept Sketch 02 2/22/22</a:t>
          </a:r>
          <a:endParaRPr sz="1400"/>
        </a:p>
        <a:p>
          <a:pPr marL="0" lvl="0" indent="0" algn="ctr" rtl="0">
            <a:spcBef>
              <a:spcPts val="0"/>
            </a:spcBef>
            <a:spcAft>
              <a:spcPts val="0"/>
            </a:spcAft>
            <a:buNone/>
          </a:pPr>
          <a:endParaRPr sz="1100" b="1">
            <a:solidFill>
              <a:schemeClr val="lt1"/>
            </a:solidFill>
          </a:endParaRPr>
        </a:p>
      </xdr:txBody>
    </xdr:sp>
    <xdr:clientData fLocksWithSheet="0"/>
  </xdr:oneCellAnchor>
  <xdr:oneCellAnchor>
    <xdr:from>
      <xdr:col>0</xdr:col>
      <xdr:colOff>390525</xdr:colOff>
      <xdr:row>41</xdr:row>
      <xdr:rowOff>66675</xdr:rowOff>
    </xdr:from>
    <xdr:ext cx="4429125" cy="247650"/>
    <xdr:sp macro="" textlink="">
      <xdr:nvSpPr>
        <xdr:cNvPr id="5" name="Shape 5">
          <a:extLst>
            <a:ext uri="{FF2B5EF4-FFF2-40B4-BE49-F238E27FC236}">
              <a16:creationId xmlns:a16="http://schemas.microsoft.com/office/drawing/2014/main" id="{00000000-0008-0000-0200-000005000000}"/>
            </a:ext>
          </a:extLst>
        </xdr:cNvPr>
        <xdr:cNvSpPr txBox="1"/>
      </xdr:nvSpPr>
      <xdr:spPr>
        <a:xfrm>
          <a:off x="3136200" y="3656175"/>
          <a:ext cx="4419600" cy="247650"/>
        </a:xfrm>
        <a:prstGeom prst="rect">
          <a:avLst/>
        </a:prstGeom>
        <a:solidFill>
          <a:schemeClr val="dk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chemeClr val="lt1"/>
              </a:solidFill>
              <a:latin typeface="Calibri"/>
              <a:ea typeface="Calibri"/>
              <a:cs typeface="Calibri"/>
              <a:sym typeface="Calibri"/>
            </a:rPr>
            <a:t>Pre-design Concept Sketch 03 2/22/22</a:t>
          </a:r>
          <a:endParaRPr sz="1100" b="1">
            <a:solidFill>
              <a:schemeClr val="lt1"/>
            </a:solidFill>
          </a:endParaRPr>
        </a:p>
      </xdr:txBody>
    </xdr:sp>
    <xdr:clientData fLocksWithSheet="0"/>
  </xdr:oneCellAnchor>
  <xdr:oneCellAnchor>
    <xdr:from>
      <xdr:col>9</xdr:col>
      <xdr:colOff>390525</xdr:colOff>
      <xdr:row>41</xdr:row>
      <xdr:rowOff>66675</xdr:rowOff>
    </xdr:from>
    <xdr:ext cx="4429125" cy="247650"/>
    <xdr:sp macro="" textlink="">
      <xdr:nvSpPr>
        <xdr:cNvPr id="6" name="Shape 6">
          <a:extLst>
            <a:ext uri="{FF2B5EF4-FFF2-40B4-BE49-F238E27FC236}">
              <a16:creationId xmlns:a16="http://schemas.microsoft.com/office/drawing/2014/main" id="{00000000-0008-0000-0200-000006000000}"/>
            </a:ext>
          </a:extLst>
        </xdr:cNvPr>
        <xdr:cNvSpPr txBox="1"/>
      </xdr:nvSpPr>
      <xdr:spPr>
        <a:xfrm>
          <a:off x="3136200" y="3656175"/>
          <a:ext cx="4419600" cy="247650"/>
        </a:xfrm>
        <a:prstGeom prst="rect">
          <a:avLst/>
        </a:prstGeom>
        <a:solidFill>
          <a:schemeClr val="dk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chemeClr val="lt1"/>
              </a:solidFill>
              <a:latin typeface="Calibri"/>
              <a:ea typeface="Calibri"/>
              <a:cs typeface="Calibri"/>
              <a:sym typeface="Calibri"/>
            </a:rPr>
            <a:t>SD Concept Sketch 12/13/22</a:t>
          </a:r>
          <a:endParaRPr sz="1400"/>
        </a:p>
      </xdr:txBody>
    </xdr:sp>
    <xdr:clientData fLocksWithSheet="0"/>
  </xdr:oneCellAnchor>
  <xdr:oneCellAnchor>
    <xdr:from>
      <xdr:col>0</xdr:col>
      <xdr:colOff>390525</xdr:colOff>
      <xdr:row>62</xdr:row>
      <xdr:rowOff>66675</xdr:rowOff>
    </xdr:from>
    <xdr:ext cx="4429125" cy="247650"/>
    <xdr:sp macro="" textlink="">
      <xdr:nvSpPr>
        <xdr:cNvPr id="7" name="Shape 7">
          <a:extLst>
            <a:ext uri="{FF2B5EF4-FFF2-40B4-BE49-F238E27FC236}">
              <a16:creationId xmlns:a16="http://schemas.microsoft.com/office/drawing/2014/main" id="{00000000-0008-0000-0200-000007000000}"/>
            </a:ext>
          </a:extLst>
        </xdr:cNvPr>
        <xdr:cNvSpPr txBox="1"/>
      </xdr:nvSpPr>
      <xdr:spPr>
        <a:xfrm>
          <a:off x="3136200" y="3656175"/>
          <a:ext cx="4419600" cy="247650"/>
        </a:xfrm>
        <a:prstGeom prst="rect">
          <a:avLst/>
        </a:prstGeom>
        <a:solidFill>
          <a:schemeClr val="dk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chemeClr val="lt1"/>
              </a:solidFill>
              <a:latin typeface="Calibri"/>
              <a:ea typeface="Calibri"/>
              <a:cs typeface="Calibri"/>
              <a:sym typeface="Calibri"/>
            </a:rPr>
            <a:t>SD Concept Sketch 12/13/22</a:t>
          </a:r>
          <a:endParaRPr sz="1100" b="1">
            <a:solidFill>
              <a:schemeClr val="lt1"/>
            </a:solidFill>
          </a:endParaRPr>
        </a:p>
        <a:p>
          <a:pPr marL="0" lvl="0" indent="0" algn="ctr" rtl="0">
            <a:spcBef>
              <a:spcPts val="0"/>
            </a:spcBef>
            <a:spcAft>
              <a:spcPts val="0"/>
            </a:spcAft>
            <a:buNone/>
          </a:pPr>
          <a:endParaRPr sz="1100" b="1">
            <a:solidFill>
              <a:schemeClr val="lt1"/>
            </a:solidFill>
          </a:endParaRPr>
        </a:p>
      </xdr:txBody>
    </xdr:sp>
    <xdr:clientData fLocksWithSheet="0"/>
  </xdr:oneCellAnchor>
  <xdr:oneCellAnchor>
    <xdr:from>
      <xdr:col>9</xdr:col>
      <xdr:colOff>390525</xdr:colOff>
      <xdr:row>62</xdr:row>
      <xdr:rowOff>66675</xdr:rowOff>
    </xdr:from>
    <xdr:ext cx="4429125" cy="247650"/>
    <xdr:sp macro="" textlink="">
      <xdr:nvSpPr>
        <xdr:cNvPr id="8" name="Shape 8">
          <a:extLst>
            <a:ext uri="{FF2B5EF4-FFF2-40B4-BE49-F238E27FC236}">
              <a16:creationId xmlns:a16="http://schemas.microsoft.com/office/drawing/2014/main" id="{00000000-0008-0000-0200-000008000000}"/>
            </a:ext>
          </a:extLst>
        </xdr:cNvPr>
        <xdr:cNvSpPr txBox="1"/>
      </xdr:nvSpPr>
      <xdr:spPr>
        <a:xfrm>
          <a:off x="3136200" y="3656175"/>
          <a:ext cx="4419600" cy="247650"/>
        </a:xfrm>
        <a:prstGeom prst="rect">
          <a:avLst/>
        </a:prstGeom>
        <a:solidFill>
          <a:schemeClr val="dk1"/>
        </a:solidFill>
        <a:ln>
          <a:noFill/>
        </a:ln>
      </xdr:spPr>
      <xdr:txBody>
        <a:bodyPr spcFirstLastPara="1" wrap="square" lIns="91425" tIns="45700" rIns="91425" bIns="45700" anchor="t" anchorCtr="0">
          <a:noAutofit/>
        </a:bodyPr>
        <a:lstStyle/>
        <a:p>
          <a:pPr marL="0" marR="0" lvl="0" indent="0" algn="ctr" rtl="0">
            <a:lnSpc>
              <a:spcPct val="100000"/>
            </a:lnSpc>
            <a:spcBef>
              <a:spcPts val="0"/>
            </a:spcBef>
            <a:spcAft>
              <a:spcPts val="0"/>
            </a:spcAft>
            <a:buClr>
              <a:srgbClr val="FFFFFF"/>
            </a:buClr>
            <a:buSzPts val="1100"/>
            <a:buFont typeface="Calibri"/>
            <a:buNone/>
          </a:pPr>
          <a:r>
            <a:rPr lang="en-US" sz="1100" b="1">
              <a:solidFill>
                <a:srgbClr val="FFFFFF"/>
              </a:solidFill>
              <a:latin typeface="Calibri"/>
              <a:ea typeface="Calibri"/>
              <a:cs typeface="Calibri"/>
              <a:sym typeface="Calibri"/>
            </a:rPr>
            <a:t>SD</a:t>
          </a:r>
          <a:r>
            <a:rPr lang="en-US" sz="1100" b="1" i="0" u="none" strike="noStrike" cap="none">
              <a:solidFill>
                <a:srgbClr val="FFFFFF"/>
              </a:solidFill>
              <a:latin typeface="Calibri"/>
              <a:ea typeface="Calibri"/>
              <a:cs typeface="Calibri"/>
              <a:sym typeface="Calibri"/>
            </a:rPr>
            <a:t>SD Concept Sketch 12/13/22</a:t>
          </a:r>
          <a:endParaRPr sz="1400"/>
        </a:p>
        <a:p>
          <a:pPr marL="0" lvl="0" indent="0" algn="l" rtl="0">
            <a:spcBef>
              <a:spcPts val="0"/>
            </a:spcBef>
            <a:spcAft>
              <a:spcPts val="0"/>
            </a:spcAft>
            <a:buNone/>
          </a:pPr>
          <a:endParaRPr sz="1100">
            <a:solidFill>
              <a:srgbClr val="FFFFFF"/>
            </a:solidFill>
          </a:endParaRPr>
        </a:p>
        <a:p>
          <a:pPr marL="0" lvl="0" indent="0" algn="ctr" rtl="0">
            <a:spcBef>
              <a:spcPts val="0"/>
            </a:spcBef>
            <a:spcAft>
              <a:spcPts val="0"/>
            </a:spcAft>
            <a:buNone/>
          </a:pPr>
          <a:endParaRPr sz="1100" b="1">
            <a:solidFill>
              <a:srgbClr val="FFFFFF"/>
            </a:solidFill>
          </a:endParaRPr>
        </a:p>
      </xdr:txBody>
    </xdr:sp>
    <xdr:clientData fLocksWithSheet="0"/>
  </xdr:oneCellAnchor>
  <xdr:oneCellAnchor>
    <xdr:from>
      <xdr:col>10</xdr:col>
      <xdr:colOff>114300</xdr:colOff>
      <xdr:row>26</xdr:row>
      <xdr:rowOff>66675</xdr:rowOff>
    </xdr:from>
    <xdr:ext cx="3695700" cy="2895600"/>
    <xdr:pic>
      <xdr:nvPicPr>
        <xdr:cNvPr id="2" name="image6.jpg" descr="SD Concept Sketch 12/13/22&#10;">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114300</xdr:colOff>
      <xdr:row>47</xdr:row>
      <xdr:rowOff>66675</xdr:rowOff>
    </xdr:from>
    <xdr:ext cx="3695700" cy="2895600"/>
    <xdr:pic>
      <xdr:nvPicPr>
        <xdr:cNvPr id="9" name="image2.jpg" descr="SD Concept Sketch 12/13/22&#10;">
          <a:extLst>
            <a:ext uri="{FF2B5EF4-FFF2-40B4-BE49-F238E27FC236}">
              <a16:creationId xmlns:a16="http://schemas.microsoft.com/office/drawing/2014/main" id="{00000000-0008-0000-0200-000009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10</xdr:col>
      <xdr:colOff>114300</xdr:colOff>
      <xdr:row>47</xdr:row>
      <xdr:rowOff>66675</xdr:rowOff>
    </xdr:from>
    <xdr:ext cx="3695700" cy="2895600"/>
    <xdr:pic>
      <xdr:nvPicPr>
        <xdr:cNvPr id="10" name="image4.jpg" descr="SDSD Concept Sketch 12/13/22&#10;">
          <a:extLst>
            <a:ext uri="{FF2B5EF4-FFF2-40B4-BE49-F238E27FC236}">
              <a16:creationId xmlns:a16="http://schemas.microsoft.com/office/drawing/2014/main" id="{00000000-0008-0000-0200-00000A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190500</xdr:colOff>
      <xdr:row>1</xdr:row>
      <xdr:rowOff>171450</xdr:rowOff>
    </xdr:from>
    <xdr:ext cx="5238750" cy="3552825"/>
    <xdr:pic>
      <xdr:nvPicPr>
        <xdr:cNvPr id="11" name="image5.jpg" descr="Pre-design Concept Sketch 01 2/22/22&#10;">
          <a:extLst>
            <a:ext uri="{FF2B5EF4-FFF2-40B4-BE49-F238E27FC236}">
              <a16:creationId xmlns:a16="http://schemas.microsoft.com/office/drawing/2014/main" id="{00000000-0008-0000-0200-00000B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8</xdr:col>
      <xdr:colOff>400050</xdr:colOff>
      <xdr:row>1</xdr:row>
      <xdr:rowOff>171450</xdr:rowOff>
    </xdr:from>
    <xdr:ext cx="5095875" cy="3448050"/>
    <xdr:pic>
      <xdr:nvPicPr>
        <xdr:cNvPr id="12" name="image3.jpg" descr="Pre-design Concept Sketch 02 2/22/22&#10;">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0</xdr:col>
      <xdr:colOff>114300</xdr:colOff>
      <xdr:row>23</xdr:row>
      <xdr:rowOff>47625</xdr:rowOff>
    </xdr:from>
    <xdr:ext cx="5229225" cy="3562350"/>
    <xdr:pic>
      <xdr:nvPicPr>
        <xdr:cNvPr id="13" name="image1.jpg" descr="Pre-design Concept Sketch 03 2/22/22&#10;">
          <a:extLst>
            <a:ext uri="{FF2B5EF4-FFF2-40B4-BE49-F238E27FC236}">
              <a16:creationId xmlns:a16="http://schemas.microsoft.com/office/drawing/2014/main" id="{00000000-0008-0000-0200-00000D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390525</xdr:colOff>
      <xdr:row>20</xdr:row>
      <xdr:rowOff>66675</xdr:rowOff>
    </xdr:from>
    <xdr:ext cx="4362450" cy="247650"/>
    <xdr:sp macro="" textlink="">
      <xdr:nvSpPr>
        <xdr:cNvPr id="9" name="Shape 9">
          <a:extLst>
            <a:ext uri="{FF2B5EF4-FFF2-40B4-BE49-F238E27FC236}">
              <a16:creationId xmlns:a16="http://schemas.microsoft.com/office/drawing/2014/main" id="{00000000-0008-0000-0300-000009000000}"/>
            </a:ext>
          </a:extLst>
        </xdr:cNvPr>
        <xdr:cNvSpPr txBox="1"/>
      </xdr:nvSpPr>
      <xdr:spPr>
        <a:xfrm>
          <a:off x="3169538" y="3656175"/>
          <a:ext cx="4352925" cy="247650"/>
        </a:xfrm>
        <a:prstGeom prst="rect">
          <a:avLst/>
        </a:prstGeom>
        <a:solidFill>
          <a:schemeClr val="dk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chemeClr val="lt1"/>
              </a:solidFill>
              <a:latin typeface="Calibri"/>
              <a:ea typeface="Calibri"/>
              <a:cs typeface="Calibri"/>
              <a:sym typeface="Calibri"/>
            </a:rPr>
            <a:t>Right-click on picture above to change picture to photos of the project.</a:t>
          </a:r>
          <a:endParaRPr sz="1400"/>
        </a:p>
        <a:p>
          <a:pPr marL="0" lvl="0" indent="0" algn="ctr" rtl="0">
            <a:spcBef>
              <a:spcPts val="0"/>
            </a:spcBef>
            <a:spcAft>
              <a:spcPts val="0"/>
            </a:spcAft>
            <a:buNone/>
          </a:pPr>
          <a:endParaRPr sz="1100" b="1">
            <a:solidFill>
              <a:schemeClr val="lt1"/>
            </a:solidFill>
          </a:endParaRPr>
        </a:p>
      </xdr:txBody>
    </xdr:sp>
    <xdr:clientData fLocksWithSheet="0"/>
  </xdr:oneCellAnchor>
  <xdr:oneCellAnchor>
    <xdr:from>
      <xdr:col>9</xdr:col>
      <xdr:colOff>390525</xdr:colOff>
      <xdr:row>20</xdr:row>
      <xdr:rowOff>66675</xdr:rowOff>
    </xdr:from>
    <xdr:ext cx="4362450" cy="247650"/>
    <xdr:sp macro="" textlink="">
      <xdr:nvSpPr>
        <xdr:cNvPr id="10" name="Shape 10">
          <a:extLst>
            <a:ext uri="{FF2B5EF4-FFF2-40B4-BE49-F238E27FC236}">
              <a16:creationId xmlns:a16="http://schemas.microsoft.com/office/drawing/2014/main" id="{00000000-0008-0000-0300-00000A000000}"/>
            </a:ext>
          </a:extLst>
        </xdr:cNvPr>
        <xdr:cNvSpPr txBox="1"/>
      </xdr:nvSpPr>
      <xdr:spPr>
        <a:xfrm>
          <a:off x="3169538" y="3656175"/>
          <a:ext cx="4352925" cy="247650"/>
        </a:xfrm>
        <a:prstGeom prst="rect">
          <a:avLst/>
        </a:prstGeom>
        <a:solidFill>
          <a:schemeClr val="dk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chemeClr val="lt1"/>
              </a:solidFill>
              <a:latin typeface="Calibri"/>
              <a:ea typeface="Calibri"/>
              <a:cs typeface="Calibri"/>
              <a:sym typeface="Calibri"/>
            </a:rPr>
            <a:t>Triple-click on this text to change the caption.</a:t>
          </a:r>
          <a:endParaRPr sz="1100" b="1">
            <a:solidFill>
              <a:schemeClr val="lt1"/>
            </a:solidFill>
          </a:endParaRPr>
        </a:p>
        <a:p>
          <a:pPr marL="0" lvl="0" indent="0" algn="ctr" rtl="0">
            <a:spcBef>
              <a:spcPts val="0"/>
            </a:spcBef>
            <a:spcAft>
              <a:spcPts val="0"/>
            </a:spcAft>
            <a:buNone/>
          </a:pPr>
          <a:endParaRPr sz="1100" b="1">
            <a:solidFill>
              <a:schemeClr val="lt1"/>
            </a:solidFill>
          </a:endParaRPr>
        </a:p>
      </xdr:txBody>
    </xdr:sp>
    <xdr:clientData fLocksWithSheet="0"/>
  </xdr:oneCellAnchor>
  <xdr:oneCellAnchor>
    <xdr:from>
      <xdr:col>0</xdr:col>
      <xdr:colOff>390525</xdr:colOff>
      <xdr:row>41</xdr:row>
      <xdr:rowOff>66675</xdr:rowOff>
    </xdr:from>
    <xdr:ext cx="4362450" cy="247650"/>
    <xdr:sp macro="" textlink="">
      <xdr:nvSpPr>
        <xdr:cNvPr id="11" name="Shape 11">
          <a:extLst>
            <a:ext uri="{FF2B5EF4-FFF2-40B4-BE49-F238E27FC236}">
              <a16:creationId xmlns:a16="http://schemas.microsoft.com/office/drawing/2014/main" id="{00000000-0008-0000-0300-00000B000000}"/>
            </a:ext>
          </a:extLst>
        </xdr:cNvPr>
        <xdr:cNvSpPr txBox="1"/>
      </xdr:nvSpPr>
      <xdr:spPr>
        <a:xfrm>
          <a:off x="3169538" y="3656175"/>
          <a:ext cx="4352925" cy="247650"/>
        </a:xfrm>
        <a:prstGeom prst="rect">
          <a:avLst/>
        </a:prstGeom>
        <a:solidFill>
          <a:schemeClr val="dk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chemeClr val="lt1"/>
              </a:solidFill>
              <a:latin typeface="Calibri"/>
              <a:ea typeface="Calibri"/>
              <a:cs typeface="Calibri"/>
              <a:sym typeface="Calibri"/>
            </a:rPr>
            <a:t>Picture caption here.</a:t>
          </a:r>
          <a:endParaRPr sz="1100" b="1">
            <a:solidFill>
              <a:schemeClr val="lt1"/>
            </a:solidFill>
          </a:endParaRPr>
        </a:p>
      </xdr:txBody>
    </xdr:sp>
    <xdr:clientData fLocksWithSheet="0"/>
  </xdr:oneCellAnchor>
  <xdr:oneCellAnchor>
    <xdr:from>
      <xdr:col>9</xdr:col>
      <xdr:colOff>390525</xdr:colOff>
      <xdr:row>41</xdr:row>
      <xdr:rowOff>66675</xdr:rowOff>
    </xdr:from>
    <xdr:ext cx="4362450" cy="247650"/>
    <xdr:sp macro="" textlink="">
      <xdr:nvSpPr>
        <xdr:cNvPr id="12" name="Shape 12">
          <a:extLst>
            <a:ext uri="{FF2B5EF4-FFF2-40B4-BE49-F238E27FC236}">
              <a16:creationId xmlns:a16="http://schemas.microsoft.com/office/drawing/2014/main" id="{00000000-0008-0000-0300-00000C000000}"/>
            </a:ext>
          </a:extLst>
        </xdr:cNvPr>
        <xdr:cNvSpPr txBox="1"/>
      </xdr:nvSpPr>
      <xdr:spPr>
        <a:xfrm>
          <a:off x="3169538" y="3656175"/>
          <a:ext cx="4352925" cy="247650"/>
        </a:xfrm>
        <a:prstGeom prst="rect">
          <a:avLst/>
        </a:prstGeom>
        <a:solidFill>
          <a:schemeClr val="dk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chemeClr val="lt1"/>
              </a:solidFill>
              <a:latin typeface="Calibri"/>
              <a:ea typeface="Calibri"/>
              <a:cs typeface="Calibri"/>
              <a:sym typeface="Calibri"/>
            </a:rPr>
            <a:t>Picture caption here.</a:t>
          </a:r>
          <a:endParaRPr sz="1400"/>
        </a:p>
        <a:p>
          <a:pPr marL="0" lvl="0" indent="0" algn="ctr" rtl="0">
            <a:spcBef>
              <a:spcPts val="0"/>
            </a:spcBef>
            <a:spcAft>
              <a:spcPts val="0"/>
            </a:spcAft>
            <a:buNone/>
          </a:pPr>
          <a:endParaRPr sz="1100" b="1">
            <a:solidFill>
              <a:schemeClr val="lt1"/>
            </a:solidFill>
          </a:endParaRPr>
        </a:p>
      </xdr:txBody>
    </xdr:sp>
    <xdr:clientData fLocksWithSheet="0"/>
  </xdr:oneCellAnchor>
  <xdr:oneCellAnchor>
    <xdr:from>
      <xdr:col>0</xdr:col>
      <xdr:colOff>390525</xdr:colOff>
      <xdr:row>62</xdr:row>
      <xdr:rowOff>66675</xdr:rowOff>
    </xdr:from>
    <xdr:ext cx="4362450" cy="247650"/>
    <xdr:sp macro="" textlink="">
      <xdr:nvSpPr>
        <xdr:cNvPr id="13" name="Shape 13">
          <a:extLst>
            <a:ext uri="{FF2B5EF4-FFF2-40B4-BE49-F238E27FC236}">
              <a16:creationId xmlns:a16="http://schemas.microsoft.com/office/drawing/2014/main" id="{00000000-0008-0000-0300-00000D000000}"/>
            </a:ext>
          </a:extLst>
        </xdr:cNvPr>
        <xdr:cNvSpPr txBox="1"/>
      </xdr:nvSpPr>
      <xdr:spPr>
        <a:xfrm>
          <a:off x="3169538" y="3656175"/>
          <a:ext cx="4352925" cy="247650"/>
        </a:xfrm>
        <a:prstGeom prst="rect">
          <a:avLst/>
        </a:prstGeom>
        <a:solidFill>
          <a:schemeClr val="dk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chemeClr val="lt1"/>
              </a:solidFill>
              <a:latin typeface="Calibri"/>
              <a:ea typeface="Calibri"/>
              <a:cs typeface="Calibri"/>
              <a:sym typeface="Calibri"/>
            </a:rPr>
            <a:t>Picture caption here.</a:t>
          </a:r>
          <a:endParaRPr sz="1100" b="1">
            <a:solidFill>
              <a:schemeClr val="lt1"/>
            </a:solidFill>
          </a:endParaRPr>
        </a:p>
        <a:p>
          <a:pPr marL="0" lvl="0" indent="0" algn="ctr" rtl="0">
            <a:spcBef>
              <a:spcPts val="0"/>
            </a:spcBef>
            <a:spcAft>
              <a:spcPts val="0"/>
            </a:spcAft>
            <a:buNone/>
          </a:pPr>
          <a:endParaRPr sz="1100" b="1">
            <a:solidFill>
              <a:schemeClr val="lt1"/>
            </a:solidFill>
          </a:endParaRPr>
        </a:p>
      </xdr:txBody>
    </xdr:sp>
    <xdr:clientData fLocksWithSheet="0"/>
  </xdr:oneCellAnchor>
  <xdr:oneCellAnchor>
    <xdr:from>
      <xdr:col>9</xdr:col>
      <xdr:colOff>390525</xdr:colOff>
      <xdr:row>62</xdr:row>
      <xdr:rowOff>66675</xdr:rowOff>
    </xdr:from>
    <xdr:ext cx="4362450" cy="247650"/>
    <xdr:sp macro="" textlink="">
      <xdr:nvSpPr>
        <xdr:cNvPr id="14" name="Shape 14">
          <a:extLst>
            <a:ext uri="{FF2B5EF4-FFF2-40B4-BE49-F238E27FC236}">
              <a16:creationId xmlns:a16="http://schemas.microsoft.com/office/drawing/2014/main" id="{00000000-0008-0000-0300-00000E000000}"/>
            </a:ext>
          </a:extLst>
        </xdr:cNvPr>
        <xdr:cNvSpPr txBox="1"/>
      </xdr:nvSpPr>
      <xdr:spPr>
        <a:xfrm>
          <a:off x="3169538" y="3656175"/>
          <a:ext cx="4352925" cy="247650"/>
        </a:xfrm>
        <a:prstGeom prst="rect">
          <a:avLst/>
        </a:prstGeom>
        <a:solidFill>
          <a:schemeClr val="dk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chemeClr val="lt1"/>
              </a:solidFill>
              <a:latin typeface="Calibri"/>
              <a:ea typeface="Calibri"/>
              <a:cs typeface="Calibri"/>
              <a:sym typeface="Calibri"/>
            </a:rPr>
            <a:t>Picture caption here.</a:t>
          </a:r>
          <a:endParaRPr sz="1100" b="1">
            <a:solidFill>
              <a:schemeClr val="lt1"/>
            </a:solidFill>
          </a:endParaRPr>
        </a:p>
        <a:p>
          <a:pPr marL="0" lvl="0" indent="0" algn="ctr" rtl="0">
            <a:spcBef>
              <a:spcPts val="0"/>
            </a:spcBef>
            <a:spcAft>
              <a:spcPts val="0"/>
            </a:spcAft>
            <a:buNone/>
          </a:pPr>
          <a:endParaRPr sz="1100" b="1">
            <a:solidFill>
              <a:schemeClr val="lt1"/>
            </a:solidFill>
          </a:endParaRPr>
        </a:p>
      </xdr:txBody>
    </xdr:sp>
    <xdr:clientData fLocksWithSheet="0"/>
  </xdr:oneCellAnchor>
  <xdr:oneCellAnchor>
    <xdr:from>
      <xdr:col>0</xdr:col>
      <xdr:colOff>390525</xdr:colOff>
      <xdr:row>83</xdr:row>
      <xdr:rowOff>66675</xdr:rowOff>
    </xdr:from>
    <xdr:ext cx="4362450" cy="247650"/>
    <xdr:sp macro="" textlink="">
      <xdr:nvSpPr>
        <xdr:cNvPr id="15" name="Shape 15">
          <a:extLst>
            <a:ext uri="{FF2B5EF4-FFF2-40B4-BE49-F238E27FC236}">
              <a16:creationId xmlns:a16="http://schemas.microsoft.com/office/drawing/2014/main" id="{00000000-0008-0000-0300-00000F000000}"/>
            </a:ext>
          </a:extLst>
        </xdr:cNvPr>
        <xdr:cNvSpPr txBox="1"/>
      </xdr:nvSpPr>
      <xdr:spPr>
        <a:xfrm>
          <a:off x="3169538" y="3656175"/>
          <a:ext cx="4352925" cy="247650"/>
        </a:xfrm>
        <a:prstGeom prst="rect">
          <a:avLst/>
        </a:prstGeom>
        <a:solidFill>
          <a:schemeClr val="dk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chemeClr val="lt1"/>
              </a:solidFill>
              <a:latin typeface="Calibri"/>
              <a:ea typeface="Calibri"/>
              <a:cs typeface="Calibri"/>
              <a:sym typeface="Calibri"/>
            </a:rPr>
            <a:t>Picture caption here.</a:t>
          </a:r>
          <a:endParaRPr sz="1100" b="1">
            <a:solidFill>
              <a:schemeClr val="lt1"/>
            </a:solidFill>
          </a:endParaRPr>
        </a:p>
        <a:p>
          <a:pPr marL="0" lvl="0" indent="0" algn="ctr" rtl="0">
            <a:spcBef>
              <a:spcPts val="0"/>
            </a:spcBef>
            <a:spcAft>
              <a:spcPts val="0"/>
            </a:spcAft>
            <a:buNone/>
          </a:pPr>
          <a:endParaRPr sz="1100" b="1">
            <a:solidFill>
              <a:schemeClr val="lt1"/>
            </a:solidFill>
          </a:endParaRPr>
        </a:p>
      </xdr:txBody>
    </xdr:sp>
    <xdr:clientData fLocksWithSheet="0"/>
  </xdr:oneCellAnchor>
  <xdr:oneCellAnchor>
    <xdr:from>
      <xdr:col>9</xdr:col>
      <xdr:colOff>390525</xdr:colOff>
      <xdr:row>83</xdr:row>
      <xdr:rowOff>66675</xdr:rowOff>
    </xdr:from>
    <xdr:ext cx="4362450" cy="247650"/>
    <xdr:sp macro="" textlink="">
      <xdr:nvSpPr>
        <xdr:cNvPr id="16" name="Shape 16">
          <a:extLst>
            <a:ext uri="{FF2B5EF4-FFF2-40B4-BE49-F238E27FC236}">
              <a16:creationId xmlns:a16="http://schemas.microsoft.com/office/drawing/2014/main" id="{00000000-0008-0000-0300-000010000000}"/>
            </a:ext>
          </a:extLst>
        </xdr:cNvPr>
        <xdr:cNvSpPr txBox="1"/>
      </xdr:nvSpPr>
      <xdr:spPr>
        <a:xfrm>
          <a:off x="3169538" y="3656175"/>
          <a:ext cx="4352925" cy="247650"/>
        </a:xfrm>
        <a:prstGeom prst="rect">
          <a:avLst/>
        </a:prstGeom>
        <a:solidFill>
          <a:schemeClr val="dk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chemeClr val="lt1"/>
              </a:solidFill>
              <a:latin typeface="Calibri"/>
              <a:ea typeface="Calibri"/>
              <a:cs typeface="Calibri"/>
              <a:sym typeface="Calibri"/>
            </a:rPr>
            <a:t>image credit: www.bownegroup.com</a:t>
          </a:r>
          <a:endParaRPr sz="1100" b="1">
            <a:solidFill>
              <a:schemeClr val="lt1"/>
            </a:solidFill>
          </a:endParaRPr>
        </a:p>
        <a:p>
          <a:pPr marL="0" lvl="0" indent="0" algn="ctr" rtl="0">
            <a:spcBef>
              <a:spcPts val="0"/>
            </a:spcBef>
            <a:spcAft>
              <a:spcPts val="0"/>
            </a:spcAft>
            <a:buNone/>
          </a:pPr>
          <a:endParaRPr sz="1100" b="1">
            <a:solidFill>
              <a:schemeClr val="lt1"/>
            </a:solidFill>
          </a:endParaRPr>
        </a:p>
      </xdr:txBody>
    </xdr:sp>
    <xdr:clientData fLocksWithSheet="0"/>
  </xdr:oneCellAnchor>
  <xdr:oneCellAnchor>
    <xdr:from>
      <xdr:col>0</xdr:col>
      <xdr:colOff>600075</xdr:colOff>
      <xdr:row>5</xdr:row>
      <xdr:rowOff>66675</xdr:rowOff>
    </xdr:from>
    <xdr:ext cx="3905250" cy="2895600"/>
    <xdr:pic>
      <xdr:nvPicPr>
        <xdr:cNvPr id="2" name="image8.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600075</xdr:colOff>
      <xdr:row>5</xdr:row>
      <xdr:rowOff>66675</xdr:rowOff>
    </xdr:from>
    <xdr:ext cx="3905250" cy="2895600"/>
    <xdr:pic>
      <xdr:nvPicPr>
        <xdr:cNvPr id="3" name="image8.jp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600075</xdr:colOff>
      <xdr:row>26</xdr:row>
      <xdr:rowOff>66675</xdr:rowOff>
    </xdr:from>
    <xdr:ext cx="3905250" cy="2895600"/>
    <xdr:pic>
      <xdr:nvPicPr>
        <xdr:cNvPr id="4" name="image7.jpg">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9</xdr:col>
      <xdr:colOff>600075</xdr:colOff>
      <xdr:row>26</xdr:row>
      <xdr:rowOff>66675</xdr:rowOff>
    </xdr:from>
    <xdr:ext cx="3905250" cy="2895600"/>
    <xdr:pic>
      <xdr:nvPicPr>
        <xdr:cNvPr id="5" name="image7.jpg">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600075</xdr:colOff>
      <xdr:row>47</xdr:row>
      <xdr:rowOff>66675</xdr:rowOff>
    </xdr:from>
    <xdr:ext cx="3905250" cy="2895600"/>
    <xdr:pic>
      <xdr:nvPicPr>
        <xdr:cNvPr id="6" name="image8.jpg">
          <a:extLst>
            <a:ext uri="{FF2B5EF4-FFF2-40B4-BE49-F238E27FC236}">
              <a16:creationId xmlns:a16="http://schemas.microsoft.com/office/drawing/2014/main" id="{00000000-0008-0000-03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600075</xdr:colOff>
      <xdr:row>47</xdr:row>
      <xdr:rowOff>66675</xdr:rowOff>
    </xdr:from>
    <xdr:ext cx="3905250" cy="2895600"/>
    <xdr:pic>
      <xdr:nvPicPr>
        <xdr:cNvPr id="7" name="image8.jpg">
          <a:extLst>
            <a:ext uri="{FF2B5EF4-FFF2-40B4-BE49-F238E27FC236}">
              <a16:creationId xmlns:a16="http://schemas.microsoft.com/office/drawing/2014/main" id="{00000000-0008-0000-03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600075</xdr:colOff>
      <xdr:row>68</xdr:row>
      <xdr:rowOff>66675</xdr:rowOff>
    </xdr:from>
    <xdr:ext cx="3905250" cy="2895600"/>
    <xdr:pic>
      <xdr:nvPicPr>
        <xdr:cNvPr id="8" name="image8.jpg">
          <a:extLst>
            <a:ext uri="{FF2B5EF4-FFF2-40B4-BE49-F238E27FC236}">
              <a16:creationId xmlns:a16="http://schemas.microsoft.com/office/drawing/2014/main" id="{00000000-0008-0000-03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600075</xdr:colOff>
      <xdr:row>68</xdr:row>
      <xdr:rowOff>66675</xdr:rowOff>
    </xdr:from>
    <xdr:ext cx="3905250" cy="2895600"/>
    <xdr:pic>
      <xdr:nvPicPr>
        <xdr:cNvPr id="17" name="image8.jpg">
          <a:extLst>
            <a:ext uri="{FF2B5EF4-FFF2-40B4-BE49-F238E27FC236}">
              <a16:creationId xmlns:a16="http://schemas.microsoft.com/office/drawing/2014/main" id="{00000000-0008-0000-0300-000011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jor%20Project%20Status%20Reports/2023%20MPSR/June%202023/Ready%20to%20Post%20Online%20%233/Excel%20Files/40000106-lcc-center-for-voc-jun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N:\Major%20Project%20Allotment%20Requests\Lower%20Columbia\40000106%20Center%20for%20Vocational%20and%20Transitional%20Studies\Budgets\10%20LCC%20-%20Center%20for%20Voc%20and%20Transitional%20Studies%2040000106%20C100_2024%203.1Esc%2020Nov24.xlsx" TargetMode="External"/><Relationship Id="rId1" Type="http://schemas.openxmlformats.org/officeDocument/2006/relationships/externalLinkPath" Target="/Major%20Project%20Allotment%20Requests/Lower%20Columbia/40000106%20Center%20for%20Vocational%20and%20Transitional%20Studies/Budgets/10%20LCC%20-%20Center%20for%20Voc%20and%20Transitional%20Studies%2040000106%20C100_2024%203.1Esc%2020Nov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ickStartGuide"/>
      <sheetName val="Major Project Report"/>
      <sheetName val="PS expenses to date"/>
      <sheetName val="Photo Gallery"/>
      <sheetName val="List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uickStartGuide"/>
      <sheetName val="Summary"/>
      <sheetName val="Biennium Summary"/>
      <sheetName val="Basis of Estimate"/>
      <sheetName val="A. Acquisition"/>
      <sheetName val="B. Consultant Services"/>
      <sheetName val="C. Construction Contracts"/>
      <sheetName val="D. Equipment"/>
      <sheetName val="E. Artwork"/>
      <sheetName val="F. Project Management"/>
      <sheetName val="G. Other Costs"/>
      <sheetName val="H. Additional Notes"/>
      <sheetName val="Audit"/>
      <sheetName val="Data Extract"/>
      <sheetName val="Data Tables"/>
      <sheetName val="Transition"/>
    </sheetNames>
    <sheetDataSet>
      <sheetData sheetId="0" refreshError="1"/>
      <sheetData sheetId="1" refreshError="1"/>
      <sheetData sheetId="2" refreshError="1"/>
      <sheetData sheetId="3" refreshError="1"/>
      <sheetData sheetId="4" refreshError="1"/>
      <sheetData sheetId="5" refreshError="1"/>
      <sheetData sheetId="6">
        <row r="55">
          <cell r="C55">
            <v>34581855.814399712</v>
          </cell>
          <cell r="F55">
            <v>36606730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wheeler@lowercolumbia.edu"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0"/>
  <sheetViews>
    <sheetView showGridLines="0" workbookViewId="0"/>
  </sheetViews>
  <sheetFormatPr defaultColWidth="14.42578125" defaultRowHeight="15" customHeight="1" x14ac:dyDescent="0.25"/>
  <cols>
    <col min="1" max="1" width="1.5703125" customWidth="1"/>
    <col min="2" max="2" width="2.85546875" customWidth="1"/>
    <col min="3" max="3" width="15.5703125" customWidth="1"/>
    <col min="4" max="11" width="8.7109375" customWidth="1"/>
    <col min="12" max="12" width="1.5703125" customWidth="1"/>
    <col min="13" max="26" width="8.7109375" customWidth="1"/>
  </cols>
  <sheetData>
    <row r="1" spans="1:12" ht="21" x14ac:dyDescent="0.35">
      <c r="A1" s="1"/>
      <c r="B1" s="126" t="s">
        <v>0</v>
      </c>
      <c r="C1" s="127"/>
      <c r="D1" s="127"/>
      <c r="E1" s="127"/>
      <c r="F1" s="127"/>
      <c r="G1" s="127"/>
      <c r="H1" s="127"/>
      <c r="I1" s="127"/>
      <c r="J1" s="127"/>
      <c r="K1" s="127"/>
      <c r="L1" s="2"/>
    </row>
    <row r="2" spans="1:12" ht="21" x14ac:dyDescent="0.35">
      <c r="A2" s="3"/>
      <c r="B2" s="128" t="s">
        <v>1</v>
      </c>
      <c r="C2" s="129"/>
      <c r="D2" s="129"/>
      <c r="E2" s="129"/>
      <c r="F2" s="129"/>
      <c r="G2" s="129"/>
      <c r="H2" s="129"/>
      <c r="I2" s="129"/>
      <c r="J2" s="129"/>
      <c r="K2" s="129"/>
      <c r="L2" s="4"/>
    </row>
    <row r="4" spans="1:12" ht="15.75" x14ac:dyDescent="0.25">
      <c r="B4" s="5" t="s">
        <v>2</v>
      </c>
      <c r="C4" s="6"/>
      <c r="D4" s="6"/>
      <c r="E4" s="6"/>
      <c r="F4" s="6"/>
      <c r="G4" s="6"/>
      <c r="H4" s="6"/>
      <c r="I4" s="6"/>
      <c r="J4" s="6"/>
      <c r="K4" s="7"/>
    </row>
    <row r="5" spans="1:12" ht="15.75" customHeight="1" x14ac:dyDescent="0.25">
      <c r="B5" s="121" t="s">
        <v>3</v>
      </c>
      <c r="C5" s="122"/>
      <c r="D5" s="122"/>
      <c r="E5" s="122"/>
      <c r="F5" s="122"/>
      <c r="G5" s="122"/>
      <c r="H5" s="122"/>
      <c r="I5" s="122"/>
      <c r="J5" s="122"/>
      <c r="K5" s="123"/>
    </row>
    <row r="6" spans="1:12" x14ac:dyDescent="0.25">
      <c r="B6" s="124"/>
      <c r="C6" s="122"/>
      <c r="D6" s="122"/>
      <c r="E6" s="122"/>
      <c r="F6" s="122"/>
      <c r="G6" s="122"/>
      <c r="H6" s="122"/>
      <c r="I6" s="122"/>
      <c r="J6" s="122"/>
      <c r="K6" s="123"/>
    </row>
    <row r="7" spans="1:12" x14ac:dyDescent="0.25">
      <c r="B7" s="124"/>
      <c r="C7" s="122"/>
      <c r="D7" s="122"/>
      <c r="E7" s="122"/>
      <c r="F7" s="122"/>
      <c r="G7" s="122"/>
      <c r="H7" s="122"/>
      <c r="I7" s="122"/>
      <c r="J7" s="122"/>
      <c r="K7" s="123"/>
    </row>
    <row r="8" spans="1:12" x14ac:dyDescent="0.25">
      <c r="B8" s="124"/>
      <c r="C8" s="122"/>
      <c r="D8" s="122"/>
      <c r="E8" s="122"/>
      <c r="F8" s="122"/>
      <c r="G8" s="122"/>
      <c r="H8" s="122"/>
      <c r="I8" s="122"/>
      <c r="J8" s="122"/>
      <c r="K8" s="123"/>
    </row>
    <row r="9" spans="1:12" x14ac:dyDescent="0.25">
      <c r="B9" s="124"/>
      <c r="C9" s="122"/>
      <c r="D9" s="122"/>
      <c r="E9" s="122"/>
      <c r="F9" s="122"/>
      <c r="G9" s="122"/>
      <c r="H9" s="122"/>
      <c r="I9" s="122"/>
      <c r="J9" s="122"/>
      <c r="K9" s="123"/>
    </row>
    <row r="10" spans="1:12" ht="9" customHeight="1" x14ac:dyDescent="0.25">
      <c r="B10" s="124"/>
      <c r="C10" s="122"/>
      <c r="D10" s="122"/>
      <c r="E10" s="122"/>
      <c r="F10" s="122"/>
      <c r="G10" s="122"/>
      <c r="H10" s="122"/>
      <c r="I10" s="122"/>
      <c r="J10" s="122"/>
      <c r="K10" s="123"/>
    </row>
    <row r="11" spans="1:12" x14ac:dyDescent="0.25">
      <c r="B11" s="121" t="s">
        <v>4</v>
      </c>
      <c r="C11" s="122"/>
      <c r="D11" s="122"/>
      <c r="E11" s="122"/>
      <c r="F11" s="122"/>
      <c r="G11" s="122"/>
      <c r="H11" s="122"/>
      <c r="I11" s="122"/>
      <c r="J11" s="122"/>
      <c r="K11" s="123"/>
    </row>
    <row r="12" spans="1:12" x14ac:dyDescent="0.25">
      <c r="B12" s="124"/>
      <c r="C12" s="122"/>
      <c r="D12" s="122"/>
      <c r="E12" s="122"/>
      <c r="F12" s="122"/>
      <c r="G12" s="122"/>
      <c r="H12" s="122"/>
      <c r="I12" s="122"/>
      <c r="J12" s="122"/>
      <c r="K12" s="123"/>
    </row>
    <row r="13" spans="1:12" x14ac:dyDescent="0.25">
      <c r="B13" s="124"/>
      <c r="C13" s="122"/>
      <c r="D13" s="122"/>
      <c r="E13" s="122"/>
      <c r="F13" s="122"/>
      <c r="G13" s="122"/>
      <c r="H13" s="122"/>
      <c r="I13" s="122"/>
      <c r="J13" s="122"/>
      <c r="K13" s="123"/>
    </row>
    <row r="14" spans="1:12" x14ac:dyDescent="0.25">
      <c r="B14" s="124"/>
      <c r="C14" s="122"/>
      <c r="D14" s="122"/>
      <c r="E14" s="122"/>
      <c r="F14" s="122"/>
      <c r="G14" s="122"/>
      <c r="H14" s="122"/>
      <c r="I14" s="122"/>
      <c r="J14" s="122"/>
      <c r="K14" s="123"/>
    </row>
    <row r="15" spans="1:12" x14ac:dyDescent="0.25">
      <c r="B15" s="124"/>
      <c r="C15" s="122"/>
      <c r="D15" s="122"/>
      <c r="E15" s="122"/>
      <c r="F15" s="122"/>
      <c r="G15" s="122"/>
      <c r="H15" s="122"/>
      <c r="I15" s="122"/>
      <c r="J15" s="122"/>
      <c r="K15" s="123"/>
    </row>
    <row r="16" spans="1:12" x14ac:dyDescent="0.25">
      <c r="B16" s="124"/>
      <c r="C16" s="122"/>
      <c r="D16" s="122"/>
      <c r="E16" s="122"/>
      <c r="F16" s="122"/>
      <c r="G16" s="122"/>
      <c r="H16" s="122"/>
      <c r="I16" s="122"/>
      <c r="J16" s="122"/>
      <c r="K16" s="123"/>
    </row>
    <row r="17" spans="2:11" ht="9" customHeight="1" x14ac:dyDescent="0.25">
      <c r="B17" s="8"/>
      <c r="K17" s="9"/>
    </row>
    <row r="18" spans="2:11" ht="15" customHeight="1" x14ac:dyDescent="0.25">
      <c r="B18" s="121" t="s">
        <v>5</v>
      </c>
      <c r="C18" s="122"/>
      <c r="D18" s="122"/>
      <c r="E18" s="122"/>
      <c r="F18" s="122"/>
      <c r="G18" s="122"/>
      <c r="H18" s="122"/>
      <c r="I18" s="122"/>
      <c r="J18" s="122"/>
      <c r="K18" s="123"/>
    </row>
    <row r="19" spans="2:11" x14ac:dyDescent="0.25">
      <c r="B19" s="124"/>
      <c r="C19" s="122"/>
      <c r="D19" s="122"/>
      <c r="E19" s="122"/>
      <c r="F19" s="122"/>
      <c r="G19" s="122"/>
      <c r="H19" s="122"/>
      <c r="I19" s="122"/>
      <c r="J19" s="122"/>
      <c r="K19" s="123"/>
    </row>
    <row r="20" spans="2:11" x14ac:dyDescent="0.25">
      <c r="B20" s="124"/>
      <c r="C20" s="122"/>
      <c r="D20" s="122"/>
      <c r="E20" s="122"/>
      <c r="F20" s="122"/>
      <c r="G20" s="122"/>
      <c r="H20" s="122"/>
      <c r="I20" s="122"/>
      <c r="J20" s="122"/>
      <c r="K20" s="123"/>
    </row>
    <row r="21" spans="2:11" ht="9" customHeight="1" x14ac:dyDescent="0.25">
      <c r="B21" s="130"/>
      <c r="C21" s="131"/>
      <c r="D21" s="131"/>
      <c r="E21" s="131"/>
      <c r="F21" s="131"/>
      <c r="G21" s="131"/>
      <c r="H21" s="131"/>
      <c r="I21" s="131"/>
      <c r="J21" s="131"/>
      <c r="K21" s="132"/>
    </row>
    <row r="22" spans="2:11" ht="15.75" customHeight="1" x14ac:dyDescent="0.25"/>
    <row r="23" spans="2:11" ht="15.75" customHeight="1" x14ac:dyDescent="0.25">
      <c r="B23" s="5" t="s">
        <v>6</v>
      </c>
      <c r="C23" s="6"/>
      <c r="D23" s="6"/>
      <c r="E23" s="6"/>
      <c r="F23" s="6"/>
      <c r="G23" s="6"/>
      <c r="H23" s="6"/>
      <c r="I23" s="6"/>
      <c r="J23" s="6"/>
      <c r="K23" s="7"/>
    </row>
    <row r="24" spans="2:11" ht="15.75" customHeight="1" x14ac:dyDescent="0.25">
      <c r="B24" s="121" t="s">
        <v>7</v>
      </c>
      <c r="C24" s="122"/>
      <c r="D24" s="122"/>
      <c r="E24" s="122"/>
      <c r="F24" s="122"/>
      <c r="G24" s="122"/>
      <c r="H24" s="122"/>
      <c r="I24" s="122"/>
      <c r="J24" s="122"/>
      <c r="K24" s="123"/>
    </row>
    <row r="25" spans="2:11" ht="15.75" customHeight="1" x14ac:dyDescent="0.25">
      <c r="B25" s="124"/>
      <c r="C25" s="122"/>
      <c r="D25" s="122"/>
      <c r="E25" s="122"/>
      <c r="F25" s="122"/>
      <c r="G25" s="122"/>
      <c r="H25" s="122"/>
      <c r="I25" s="122"/>
      <c r="J25" s="122"/>
      <c r="K25" s="123"/>
    </row>
    <row r="26" spans="2:11" ht="15.75" customHeight="1" x14ac:dyDescent="0.25">
      <c r="B26" s="124"/>
      <c r="C26" s="122"/>
      <c r="D26" s="122"/>
      <c r="E26" s="122"/>
      <c r="F26" s="122"/>
      <c r="G26" s="122"/>
      <c r="H26" s="122"/>
      <c r="I26" s="122"/>
      <c r="J26" s="122"/>
      <c r="K26" s="123"/>
    </row>
    <row r="27" spans="2:11" ht="15.75" customHeight="1" x14ac:dyDescent="0.25">
      <c r="B27" s="124"/>
      <c r="C27" s="122"/>
      <c r="D27" s="122"/>
      <c r="E27" s="122"/>
      <c r="F27" s="122"/>
      <c r="G27" s="122"/>
      <c r="H27" s="122"/>
      <c r="I27" s="122"/>
      <c r="J27" s="122"/>
      <c r="K27" s="123"/>
    </row>
    <row r="28" spans="2:11" ht="9" customHeight="1" x14ac:dyDescent="0.25">
      <c r="B28" s="8"/>
      <c r="K28" s="9"/>
    </row>
    <row r="29" spans="2:11" ht="15.75" customHeight="1" x14ac:dyDescent="0.25">
      <c r="B29" s="125" t="s">
        <v>8</v>
      </c>
      <c r="C29" s="122"/>
      <c r="D29" s="122"/>
      <c r="E29" s="122"/>
      <c r="F29" s="122"/>
      <c r="G29" s="122"/>
      <c r="H29" s="122"/>
      <c r="I29" s="122"/>
      <c r="J29" s="122"/>
      <c r="K29" s="123"/>
    </row>
    <row r="30" spans="2:11" ht="9.75" customHeight="1" x14ac:dyDescent="0.25">
      <c r="B30" s="10"/>
      <c r="C30" s="11"/>
      <c r="D30" s="11"/>
      <c r="E30" s="11"/>
      <c r="F30" s="11"/>
      <c r="G30" s="11"/>
      <c r="H30" s="11"/>
      <c r="I30" s="11"/>
      <c r="J30" s="11"/>
      <c r="K30" s="12"/>
    </row>
    <row r="31" spans="2:11" ht="9" customHeight="1" x14ac:dyDescent="0.25"/>
    <row r="32" spans="2:11" ht="15.75" customHeight="1" x14ac:dyDescent="0.25">
      <c r="B32" s="5" t="s">
        <v>9</v>
      </c>
      <c r="C32" s="6"/>
      <c r="D32" s="6"/>
      <c r="E32" s="6"/>
      <c r="F32" s="6"/>
      <c r="G32" s="6"/>
      <c r="H32" s="6"/>
      <c r="I32" s="6"/>
      <c r="J32" s="6"/>
      <c r="K32" s="7"/>
    </row>
    <row r="33" spans="2:11" ht="15.75" customHeight="1" x14ac:dyDescent="0.25">
      <c r="B33" s="8" t="s">
        <v>10</v>
      </c>
      <c r="C33" s="13" t="s">
        <v>11</v>
      </c>
      <c r="K33" s="9"/>
    </row>
    <row r="34" spans="2:11" ht="15" customHeight="1" x14ac:dyDescent="0.25">
      <c r="B34" s="8" t="s">
        <v>12</v>
      </c>
      <c r="C34" s="133" t="s">
        <v>13</v>
      </c>
      <c r="D34" s="122"/>
      <c r="E34" s="122"/>
      <c r="F34" s="122"/>
      <c r="G34" s="122"/>
      <c r="H34" s="122"/>
      <c r="I34" s="122"/>
      <c r="J34" s="122"/>
      <c r="K34" s="123"/>
    </row>
    <row r="35" spans="2:11" ht="15.75" customHeight="1" x14ac:dyDescent="0.25">
      <c r="B35" s="14"/>
      <c r="C35" s="122"/>
      <c r="D35" s="122"/>
      <c r="E35" s="122"/>
      <c r="F35" s="122"/>
      <c r="G35" s="122"/>
      <c r="H35" s="122"/>
      <c r="I35" s="122"/>
      <c r="J35" s="122"/>
      <c r="K35" s="123"/>
    </row>
    <row r="36" spans="2:11" ht="15.75" customHeight="1" x14ac:dyDescent="0.25">
      <c r="B36" s="14"/>
      <c r="C36" s="122"/>
      <c r="D36" s="122"/>
      <c r="E36" s="122"/>
      <c r="F36" s="122"/>
      <c r="G36" s="122"/>
      <c r="H36" s="122"/>
      <c r="I36" s="122"/>
      <c r="J36" s="122"/>
      <c r="K36" s="123"/>
    </row>
    <row r="37" spans="2:11" ht="15" customHeight="1" x14ac:dyDescent="0.25">
      <c r="B37" s="8" t="s">
        <v>14</v>
      </c>
      <c r="C37" s="133" t="s">
        <v>15</v>
      </c>
      <c r="D37" s="122"/>
      <c r="E37" s="122"/>
      <c r="F37" s="122"/>
      <c r="G37" s="122"/>
      <c r="H37" s="122"/>
      <c r="I37" s="122"/>
      <c r="J37" s="122"/>
      <c r="K37" s="123"/>
    </row>
    <row r="38" spans="2:11" ht="15.75" customHeight="1" x14ac:dyDescent="0.25">
      <c r="B38" s="8"/>
      <c r="C38" s="122"/>
      <c r="D38" s="122"/>
      <c r="E38" s="122"/>
      <c r="F38" s="122"/>
      <c r="G38" s="122"/>
      <c r="H38" s="122"/>
      <c r="I38" s="122"/>
      <c r="J38" s="122"/>
      <c r="K38" s="123"/>
    </row>
    <row r="39" spans="2:11" ht="15.75" customHeight="1" x14ac:dyDescent="0.25">
      <c r="B39" s="8"/>
      <c r="C39" s="122"/>
      <c r="D39" s="122"/>
      <c r="E39" s="122"/>
      <c r="F39" s="122"/>
      <c r="G39" s="122"/>
      <c r="H39" s="122"/>
      <c r="I39" s="122"/>
      <c r="J39" s="122"/>
      <c r="K39" s="123"/>
    </row>
    <row r="40" spans="2:11" ht="15" customHeight="1" x14ac:dyDescent="0.25">
      <c r="B40" s="8" t="s">
        <v>16</v>
      </c>
      <c r="C40" s="133" t="s">
        <v>17</v>
      </c>
      <c r="D40" s="122"/>
      <c r="E40" s="122"/>
      <c r="F40" s="122"/>
      <c r="G40" s="122"/>
      <c r="H40" s="122"/>
      <c r="I40" s="122"/>
      <c r="J40" s="122"/>
      <c r="K40" s="123"/>
    </row>
    <row r="41" spans="2:11" ht="15.75" customHeight="1" x14ac:dyDescent="0.25">
      <c r="B41" s="8"/>
      <c r="C41" s="122"/>
      <c r="D41" s="122"/>
      <c r="E41" s="122"/>
      <c r="F41" s="122"/>
      <c r="G41" s="122"/>
      <c r="H41" s="122"/>
      <c r="I41" s="122"/>
      <c r="J41" s="122"/>
      <c r="K41" s="123"/>
    </row>
    <row r="42" spans="2:11" ht="15.75" customHeight="1" x14ac:dyDescent="0.25">
      <c r="B42" s="8"/>
      <c r="C42" s="122"/>
      <c r="D42" s="122"/>
      <c r="E42" s="122"/>
      <c r="F42" s="122"/>
      <c r="G42" s="122"/>
      <c r="H42" s="122"/>
      <c r="I42" s="122"/>
      <c r="J42" s="122"/>
      <c r="K42" s="123"/>
    </row>
    <row r="43" spans="2:11" ht="15" customHeight="1" x14ac:dyDescent="0.25">
      <c r="B43" s="8" t="s">
        <v>18</v>
      </c>
      <c r="C43" s="133" t="s">
        <v>19</v>
      </c>
      <c r="D43" s="122"/>
      <c r="E43" s="122"/>
      <c r="F43" s="122"/>
      <c r="G43" s="122"/>
      <c r="H43" s="122"/>
      <c r="I43" s="122"/>
      <c r="J43" s="122"/>
      <c r="K43" s="123"/>
    </row>
    <row r="44" spans="2:11" ht="15.75" customHeight="1" x14ac:dyDescent="0.25">
      <c r="B44" s="8"/>
      <c r="C44" s="122"/>
      <c r="D44" s="122"/>
      <c r="E44" s="122"/>
      <c r="F44" s="122"/>
      <c r="G44" s="122"/>
      <c r="H44" s="122"/>
      <c r="I44" s="122"/>
      <c r="J44" s="122"/>
      <c r="K44" s="123"/>
    </row>
    <row r="45" spans="2:11" ht="15" customHeight="1" x14ac:dyDescent="0.25">
      <c r="B45" s="8" t="s">
        <v>20</v>
      </c>
      <c r="C45" s="133" t="s">
        <v>21</v>
      </c>
      <c r="D45" s="122"/>
      <c r="E45" s="122"/>
      <c r="F45" s="122"/>
      <c r="G45" s="122"/>
      <c r="H45" s="122"/>
      <c r="I45" s="122"/>
      <c r="J45" s="122"/>
      <c r="K45" s="123"/>
    </row>
    <row r="46" spans="2:11" ht="15.75" customHeight="1" x14ac:dyDescent="0.25">
      <c r="B46" s="8"/>
      <c r="C46" s="122"/>
      <c r="D46" s="122"/>
      <c r="E46" s="122"/>
      <c r="F46" s="122"/>
      <c r="G46" s="122"/>
      <c r="H46" s="122"/>
      <c r="I46" s="122"/>
      <c r="J46" s="122"/>
      <c r="K46" s="123"/>
    </row>
    <row r="47" spans="2:11" ht="15.75" customHeight="1" x14ac:dyDescent="0.25">
      <c r="B47" s="8"/>
      <c r="C47" s="122"/>
      <c r="D47" s="122"/>
      <c r="E47" s="122"/>
      <c r="F47" s="122"/>
      <c r="G47" s="122"/>
      <c r="H47" s="122"/>
      <c r="I47" s="122"/>
      <c r="J47" s="122"/>
      <c r="K47" s="123"/>
    </row>
    <row r="48" spans="2:11" ht="15.75" customHeight="1" x14ac:dyDescent="0.25">
      <c r="B48" s="8"/>
      <c r="C48" s="122"/>
      <c r="D48" s="122"/>
      <c r="E48" s="122"/>
      <c r="F48" s="122"/>
      <c r="G48" s="122"/>
      <c r="H48" s="122"/>
      <c r="I48" s="122"/>
      <c r="J48" s="122"/>
      <c r="K48" s="123"/>
    </row>
    <row r="49" spans="2:11" ht="15.75" customHeight="1" x14ac:dyDescent="0.25">
      <c r="B49" s="8"/>
      <c r="C49" s="122"/>
      <c r="D49" s="122"/>
      <c r="E49" s="122"/>
      <c r="F49" s="122"/>
      <c r="G49" s="122"/>
      <c r="H49" s="122"/>
      <c r="I49" s="122"/>
      <c r="J49" s="122"/>
      <c r="K49" s="123"/>
    </row>
    <row r="50" spans="2:11" ht="7.5" customHeight="1" x14ac:dyDescent="0.25">
      <c r="B50" s="10"/>
      <c r="C50" s="11"/>
      <c r="D50" s="11"/>
      <c r="E50" s="11"/>
      <c r="F50" s="11"/>
      <c r="G50" s="11"/>
      <c r="H50" s="11"/>
      <c r="I50" s="11"/>
      <c r="J50" s="11"/>
      <c r="K50" s="12"/>
    </row>
    <row r="51" spans="2:11" ht="15.75" customHeight="1" x14ac:dyDescent="0.25"/>
    <row r="52" spans="2:11" ht="15.75" customHeight="1" x14ac:dyDescent="0.25"/>
    <row r="53" spans="2:11" ht="15.75" customHeight="1" x14ac:dyDescent="0.25"/>
    <row r="54" spans="2:11" ht="15.75" customHeight="1" x14ac:dyDescent="0.25"/>
    <row r="55" spans="2:11" ht="15.75" customHeight="1" x14ac:dyDescent="0.25"/>
    <row r="56" spans="2:11" ht="15.75" customHeight="1" x14ac:dyDescent="0.25"/>
    <row r="57" spans="2:11" ht="15.75" customHeight="1" x14ac:dyDescent="0.25"/>
    <row r="58" spans="2:11" ht="15.75" customHeight="1" x14ac:dyDescent="0.25"/>
    <row r="59" spans="2:11" ht="15.75" customHeight="1" x14ac:dyDescent="0.25"/>
    <row r="60" spans="2:11" ht="15.75" customHeight="1" x14ac:dyDescent="0.25"/>
    <row r="61" spans="2:11" ht="15.75" customHeight="1" x14ac:dyDescent="0.25"/>
    <row r="62" spans="2:11" ht="15.75" customHeight="1" x14ac:dyDescent="0.25"/>
    <row r="63" spans="2:11" ht="15.75" customHeight="1" x14ac:dyDescent="0.25"/>
    <row r="64" spans="2:11"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2">
    <mergeCell ref="C34:K36"/>
    <mergeCell ref="C37:K39"/>
    <mergeCell ref="C40:K42"/>
    <mergeCell ref="C43:K44"/>
    <mergeCell ref="C45:K49"/>
    <mergeCell ref="B24:K27"/>
    <mergeCell ref="B29:K29"/>
    <mergeCell ref="B1:K1"/>
    <mergeCell ref="B2:K2"/>
    <mergeCell ref="B5:K10"/>
    <mergeCell ref="B11:K16"/>
    <mergeCell ref="B18:K21"/>
  </mergeCells>
  <hyperlinks>
    <hyperlink ref="B29" r:id="rId1" xr:uid="{00000000-0004-0000-0000-000000000000}"/>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abSelected="1" topLeftCell="A113" workbookViewId="0">
      <selection activeCell="K137" sqref="K137"/>
    </sheetView>
  </sheetViews>
  <sheetFormatPr defaultColWidth="14.42578125" defaultRowHeight="15" customHeight="1" x14ac:dyDescent="0.25"/>
  <cols>
    <col min="1" max="1" width="1.5703125" customWidth="1"/>
    <col min="2" max="2" width="35.42578125" customWidth="1"/>
    <col min="3" max="7" width="14.5703125" customWidth="1"/>
    <col min="8" max="8" width="18.140625" customWidth="1"/>
    <col min="9" max="9" width="14.5703125" customWidth="1"/>
    <col min="10" max="10" width="1.5703125" customWidth="1"/>
    <col min="11" max="26" width="9.140625" customWidth="1"/>
  </cols>
  <sheetData>
    <row r="1" spans="1:26" ht="21" x14ac:dyDescent="0.35">
      <c r="A1" s="1"/>
      <c r="B1" s="183" t="s">
        <v>22</v>
      </c>
      <c r="C1" s="127"/>
      <c r="D1" s="127"/>
      <c r="E1" s="127"/>
      <c r="F1" s="127"/>
      <c r="G1" s="127"/>
      <c r="H1" s="127"/>
      <c r="I1" s="127"/>
      <c r="J1" s="2"/>
    </row>
    <row r="2" spans="1:26" x14ac:dyDescent="0.25">
      <c r="A2" s="15"/>
      <c r="B2" s="16"/>
      <c r="C2" s="16"/>
      <c r="D2" s="16"/>
      <c r="E2" s="16" t="s">
        <v>23</v>
      </c>
      <c r="F2" s="16"/>
      <c r="G2" s="16"/>
      <c r="H2" s="16"/>
      <c r="I2" s="16"/>
      <c r="J2" s="17"/>
    </row>
    <row r="3" spans="1:26" ht="21" x14ac:dyDescent="0.35">
      <c r="A3" s="15"/>
      <c r="B3" s="184" t="s">
        <v>24</v>
      </c>
      <c r="C3" s="122"/>
      <c r="D3" s="122"/>
      <c r="E3" s="122"/>
      <c r="F3" s="122"/>
      <c r="G3" s="122"/>
      <c r="H3" s="122"/>
      <c r="I3" s="122"/>
      <c r="J3" s="17"/>
    </row>
    <row r="4" spans="1:26" ht="21" customHeight="1" x14ac:dyDescent="0.35">
      <c r="A4" s="19"/>
      <c r="B4" s="185" t="s">
        <v>25</v>
      </c>
      <c r="C4" s="131"/>
      <c r="D4" s="131"/>
      <c r="E4" s="131"/>
      <c r="F4" s="131"/>
      <c r="G4" s="131"/>
      <c r="H4" s="131"/>
      <c r="I4" s="131"/>
      <c r="J4" s="20"/>
    </row>
    <row r="5" spans="1:26" x14ac:dyDescent="0.25">
      <c r="A5" s="21"/>
      <c r="B5" s="13" t="s">
        <v>26</v>
      </c>
      <c r="C5" s="180">
        <v>699</v>
      </c>
      <c r="D5" s="138"/>
      <c r="E5" s="138"/>
      <c r="F5" s="138"/>
      <c r="G5" s="138"/>
      <c r="H5" s="135"/>
      <c r="I5" s="22"/>
      <c r="J5" s="23"/>
      <c r="K5" s="22"/>
      <c r="L5" s="22"/>
      <c r="M5" s="22"/>
      <c r="N5" s="22"/>
      <c r="O5" s="22"/>
      <c r="P5" s="22"/>
      <c r="Q5" s="22"/>
      <c r="R5" s="22"/>
      <c r="S5" s="22"/>
      <c r="T5" s="22"/>
      <c r="U5" s="22"/>
      <c r="V5" s="22"/>
      <c r="W5" s="22"/>
      <c r="X5" s="22"/>
      <c r="Y5" s="22"/>
      <c r="Z5" s="22"/>
    </row>
    <row r="6" spans="1:26" x14ac:dyDescent="0.25">
      <c r="A6" s="21"/>
      <c r="B6" s="13" t="s">
        <v>27</v>
      </c>
      <c r="C6" s="180" t="s">
        <v>28</v>
      </c>
      <c r="D6" s="138"/>
      <c r="E6" s="138"/>
      <c r="F6" s="138"/>
      <c r="G6" s="138"/>
      <c r="H6" s="135"/>
      <c r="I6" s="22"/>
      <c r="J6" s="23"/>
      <c r="K6" s="22"/>
      <c r="L6" s="22"/>
      <c r="M6" s="22"/>
      <c r="N6" s="22"/>
      <c r="O6" s="22"/>
      <c r="P6" s="22"/>
      <c r="Q6" s="22"/>
      <c r="R6" s="22"/>
      <c r="S6" s="22"/>
      <c r="T6" s="22"/>
      <c r="U6" s="22"/>
      <c r="V6" s="22"/>
      <c r="W6" s="22"/>
      <c r="X6" s="22"/>
      <c r="Y6" s="22"/>
      <c r="Z6" s="22"/>
    </row>
    <row r="7" spans="1:26" x14ac:dyDescent="0.25">
      <c r="A7" s="24"/>
      <c r="B7" s="25" t="s">
        <v>29</v>
      </c>
      <c r="C7" s="177">
        <v>40000106</v>
      </c>
      <c r="D7" s="178"/>
      <c r="E7" s="178"/>
      <c r="F7" s="178"/>
      <c r="G7" s="178"/>
      <c r="H7" s="179"/>
      <c r="I7" s="26"/>
      <c r="J7" s="27"/>
      <c r="K7" s="22"/>
      <c r="L7" s="22"/>
      <c r="M7" s="22"/>
      <c r="N7" s="22"/>
      <c r="O7" s="22"/>
      <c r="P7" s="22"/>
      <c r="Q7" s="22"/>
      <c r="R7" s="22"/>
      <c r="S7" s="22"/>
      <c r="T7" s="22"/>
      <c r="U7" s="22"/>
      <c r="V7" s="22"/>
      <c r="W7" s="22"/>
      <c r="X7" s="22"/>
      <c r="Y7" s="22"/>
      <c r="Z7" s="22"/>
    </row>
    <row r="8" spans="1:26" ht="9.75" customHeight="1" x14ac:dyDescent="0.25">
      <c r="A8" s="21"/>
      <c r="D8" s="28"/>
      <c r="E8" s="22"/>
      <c r="F8" s="22"/>
      <c r="G8" s="22"/>
      <c r="H8" s="22"/>
      <c r="I8" s="22"/>
      <c r="J8" s="23"/>
      <c r="K8" s="22"/>
      <c r="L8" s="22"/>
      <c r="M8" s="22"/>
      <c r="N8" s="22"/>
      <c r="O8" s="22"/>
      <c r="P8" s="22"/>
      <c r="Q8" s="22"/>
      <c r="R8" s="22"/>
      <c r="S8" s="22"/>
      <c r="T8" s="22"/>
      <c r="U8" s="22"/>
      <c r="V8" s="22"/>
      <c r="W8" s="22"/>
      <c r="X8" s="22"/>
      <c r="Y8" s="22"/>
      <c r="Z8" s="22"/>
    </row>
    <row r="9" spans="1:26" x14ac:dyDescent="0.25">
      <c r="A9" s="21"/>
      <c r="B9" s="149" t="s">
        <v>30</v>
      </c>
      <c r="C9" s="150"/>
      <c r="D9" s="150"/>
      <c r="E9" s="150"/>
      <c r="F9" s="150"/>
      <c r="G9" s="150"/>
      <c r="H9" s="150"/>
      <c r="I9" s="151"/>
      <c r="J9" s="23"/>
      <c r="K9" s="22"/>
      <c r="L9" s="22"/>
      <c r="M9" s="22"/>
      <c r="N9" s="22"/>
      <c r="O9" s="22"/>
      <c r="P9" s="22"/>
      <c r="Q9" s="22"/>
      <c r="R9" s="22"/>
      <c r="S9" s="22"/>
      <c r="T9" s="22"/>
      <c r="U9" s="22"/>
      <c r="V9" s="22"/>
      <c r="W9" s="22"/>
      <c r="X9" s="22"/>
      <c r="Y9" s="22"/>
      <c r="Z9" s="22"/>
    </row>
    <row r="10" spans="1:26" x14ac:dyDescent="0.25">
      <c r="A10" s="21"/>
      <c r="B10" s="8" t="s">
        <v>31</v>
      </c>
      <c r="C10" s="180" t="s">
        <v>32</v>
      </c>
      <c r="D10" s="138"/>
      <c r="E10" s="138"/>
      <c r="F10" s="138"/>
      <c r="G10" s="138"/>
      <c r="H10" s="135"/>
      <c r="I10" s="29"/>
      <c r="J10" s="23"/>
      <c r="K10" s="22"/>
      <c r="L10" s="22"/>
      <c r="M10" s="22"/>
      <c r="N10" s="22"/>
      <c r="O10" s="22"/>
      <c r="P10" s="22"/>
      <c r="Q10" s="22"/>
      <c r="R10" s="22"/>
      <c r="S10" s="22"/>
      <c r="T10" s="22"/>
      <c r="U10" s="22"/>
      <c r="V10" s="22"/>
      <c r="W10" s="22"/>
      <c r="X10" s="22"/>
      <c r="Y10" s="22"/>
      <c r="Z10" s="22"/>
    </row>
    <row r="11" spans="1:26" x14ac:dyDescent="0.25">
      <c r="A11" s="21"/>
      <c r="B11" s="8" t="s">
        <v>33</v>
      </c>
      <c r="C11" s="181" t="s">
        <v>34</v>
      </c>
      <c r="D11" s="138"/>
      <c r="E11" s="138"/>
      <c r="F11" s="138"/>
      <c r="G11" s="138"/>
      <c r="H11" s="135"/>
      <c r="I11" s="29"/>
      <c r="J11" s="23"/>
      <c r="K11" s="22"/>
      <c r="L11" s="22"/>
      <c r="M11" s="22"/>
      <c r="N11" s="22"/>
      <c r="O11" s="22"/>
      <c r="P11" s="22"/>
      <c r="Q11" s="22"/>
      <c r="R11" s="22"/>
      <c r="S11" s="22"/>
      <c r="T11" s="22"/>
      <c r="U11" s="22"/>
      <c r="V11" s="22"/>
      <c r="W11" s="22"/>
      <c r="X11" s="22"/>
      <c r="Y11" s="22"/>
      <c r="Z11" s="22"/>
    </row>
    <row r="12" spans="1:26" x14ac:dyDescent="0.25">
      <c r="A12" s="21"/>
      <c r="B12" s="10" t="s">
        <v>35</v>
      </c>
      <c r="C12" s="182" t="s">
        <v>36</v>
      </c>
      <c r="D12" s="138"/>
      <c r="E12" s="138"/>
      <c r="F12" s="138"/>
      <c r="G12" s="138"/>
      <c r="H12" s="135"/>
      <c r="I12" s="30"/>
      <c r="J12" s="23"/>
      <c r="K12" s="22"/>
      <c r="L12" s="22"/>
      <c r="M12" s="22"/>
      <c r="N12" s="22"/>
      <c r="O12" s="22"/>
      <c r="P12" s="22"/>
      <c r="Q12" s="22"/>
      <c r="R12" s="22"/>
      <c r="S12" s="22"/>
      <c r="T12" s="22"/>
      <c r="U12" s="22"/>
      <c r="V12" s="22"/>
      <c r="W12" s="22"/>
      <c r="X12" s="22"/>
      <c r="Y12" s="22"/>
      <c r="Z12" s="22"/>
    </row>
    <row r="13" spans="1:26" ht="9.75" customHeight="1" x14ac:dyDescent="0.25">
      <c r="A13" s="15"/>
      <c r="D13" s="31"/>
      <c r="J13" s="17"/>
      <c r="M13" s="22"/>
    </row>
    <row r="14" spans="1:26" ht="27" customHeight="1" x14ac:dyDescent="0.25">
      <c r="A14" s="157" t="s">
        <v>37</v>
      </c>
      <c r="B14" s="158"/>
      <c r="C14" s="158"/>
      <c r="D14" s="158"/>
      <c r="E14" s="158"/>
      <c r="F14" s="158"/>
      <c r="G14" s="158"/>
      <c r="H14" s="158"/>
      <c r="I14" s="158"/>
      <c r="J14" s="159"/>
      <c r="K14" s="32"/>
      <c r="L14" s="32"/>
      <c r="M14" s="22"/>
      <c r="N14" s="32"/>
      <c r="O14" s="32"/>
      <c r="P14" s="32"/>
      <c r="Q14" s="32"/>
      <c r="R14" s="32"/>
      <c r="S14" s="32"/>
      <c r="T14" s="32"/>
      <c r="U14" s="32"/>
      <c r="V14" s="32"/>
      <c r="W14" s="32"/>
      <c r="X14" s="32"/>
      <c r="Y14" s="32"/>
      <c r="Z14" s="32"/>
    </row>
    <row r="15" spans="1:26" ht="9.75" customHeight="1" x14ac:dyDescent="0.25">
      <c r="A15" s="15"/>
      <c r="D15" s="31"/>
      <c r="J15" s="17"/>
      <c r="M15" s="22"/>
    </row>
    <row r="16" spans="1:26" ht="15" customHeight="1" x14ac:dyDescent="0.25">
      <c r="A16" s="15"/>
      <c r="B16" s="33" t="s">
        <v>38</v>
      </c>
      <c r="C16" s="171" t="s">
        <v>39</v>
      </c>
      <c r="D16" s="172"/>
      <c r="E16" s="172"/>
      <c r="F16" s="172"/>
      <c r="G16" s="172"/>
      <c r="H16" s="172"/>
      <c r="I16" s="173"/>
      <c r="J16" s="17"/>
      <c r="M16" s="22"/>
    </row>
    <row r="17" spans="1:26" ht="15" customHeight="1" x14ac:dyDescent="0.25">
      <c r="A17" s="15"/>
      <c r="B17" s="174" t="s">
        <v>40</v>
      </c>
      <c r="C17" s="124"/>
      <c r="D17" s="122"/>
      <c r="E17" s="122"/>
      <c r="F17" s="122"/>
      <c r="G17" s="122"/>
      <c r="H17" s="122"/>
      <c r="I17" s="123"/>
      <c r="J17" s="17"/>
      <c r="M17" s="22"/>
    </row>
    <row r="18" spans="1:26" x14ac:dyDescent="0.25">
      <c r="A18" s="15"/>
      <c r="B18" s="175"/>
      <c r="C18" s="124"/>
      <c r="D18" s="122"/>
      <c r="E18" s="122"/>
      <c r="F18" s="122"/>
      <c r="G18" s="122"/>
      <c r="H18" s="122"/>
      <c r="I18" s="123"/>
      <c r="J18" s="17"/>
      <c r="M18" s="22"/>
    </row>
    <row r="19" spans="1:26" x14ac:dyDescent="0.25">
      <c r="A19" s="15"/>
      <c r="B19" s="175"/>
      <c r="C19" s="130"/>
      <c r="D19" s="131"/>
      <c r="E19" s="131"/>
      <c r="F19" s="131"/>
      <c r="G19" s="131"/>
      <c r="H19" s="131"/>
      <c r="I19" s="132"/>
      <c r="J19" s="17"/>
      <c r="M19" s="22"/>
    </row>
    <row r="20" spans="1:26" ht="9.75" customHeight="1" x14ac:dyDescent="0.25">
      <c r="A20" s="15"/>
      <c r="B20" s="34"/>
      <c r="C20" s="35"/>
      <c r="D20" s="35"/>
      <c r="E20" s="35"/>
      <c r="F20" s="35"/>
      <c r="G20" s="35"/>
      <c r="H20" s="35"/>
      <c r="I20" s="36"/>
      <c r="J20" s="17"/>
      <c r="M20" s="22"/>
    </row>
    <row r="21" spans="1:26" ht="15.75" customHeight="1" x14ac:dyDescent="0.25">
      <c r="A21" s="15"/>
      <c r="B21" s="37" t="s">
        <v>41</v>
      </c>
      <c r="C21" s="171" t="s">
        <v>42</v>
      </c>
      <c r="D21" s="172"/>
      <c r="E21" s="172"/>
      <c r="F21" s="172"/>
      <c r="G21" s="172"/>
      <c r="H21" s="172"/>
      <c r="I21" s="173"/>
      <c r="J21" s="17"/>
      <c r="M21" s="22"/>
    </row>
    <row r="22" spans="1:26" ht="15" customHeight="1" x14ac:dyDescent="0.25">
      <c r="A22" s="15"/>
      <c r="B22" s="176" t="s">
        <v>43</v>
      </c>
      <c r="C22" s="124"/>
      <c r="D22" s="122"/>
      <c r="E22" s="122"/>
      <c r="F22" s="122"/>
      <c r="G22" s="122"/>
      <c r="H22" s="122"/>
      <c r="I22" s="123"/>
      <c r="J22" s="17"/>
      <c r="M22" s="22"/>
    </row>
    <row r="23" spans="1:26" ht="15.75" customHeight="1" x14ac:dyDescent="0.25">
      <c r="A23" s="15"/>
      <c r="B23" s="124"/>
      <c r="C23" s="124"/>
      <c r="D23" s="122"/>
      <c r="E23" s="122"/>
      <c r="F23" s="122"/>
      <c r="G23" s="122"/>
      <c r="H23" s="122"/>
      <c r="I23" s="123"/>
      <c r="J23" s="17"/>
      <c r="M23" s="22"/>
    </row>
    <row r="24" spans="1:26" ht="15.75" customHeight="1" x14ac:dyDescent="0.25">
      <c r="A24" s="15"/>
      <c r="B24" s="124"/>
      <c r="C24" s="124"/>
      <c r="D24" s="122"/>
      <c r="E24" s="122"/>
      <c r="F24" s="122"/>
      <c r="G24" s="122"/>
      <c r="H24" s="122"/>
      <c r="I24" s="123"/>
      <c r="J24" s="17"/>
      <c r="M24" s="22"/>
    </row>
    <row r="25" spans="1:26" ht="15.75" customHeight="1" x14ac:dyDescent="0.25">
      <c r="A25" s="15"/>
      <c r="B25" s="124"/>
      <c r="C25" s="124"/>
      <c r="D25" s="122"/>
      <c r="E25" s="122"/>
      <c r="F25" s="122"/>
      <c r="G25" s="122"/>
      <c r="H25" s="122"/>
      <c r="I25" s="123"/>
      <c r="J25" s="17"/>
      <c r="M25" s="22"/>
    </row>
    <row r="26" spans="1:26" ht="15.75" customHeight="1" x14ac:dyDescent="0.25">
      <c r="A26" s="15"/>
      <c r="B26" s="124"/>
      <c r="C26" s="124"/>
      <c r="D26" s="122"/>
      <c r="E26" s="122"/>
      <c r="F26" s="122"/>
      <c r="G26" s="122"/>
      <c r="H26" s="122"/>
      <c r="I26" s="123"/>
      <c r="J26" s="17"/>
      <c r="M26" s="22"/>
    </row>
    <row r="27" spans="1:26" ht="28.5" customHeight="1" x14ac:dyDescent="0.25">
      <c r="A27" s="15"/>
      <c r="B27" s="130"/>
      <c r="C27" s="130"/>
      <c r="D27" s="131"/>
      <c r="E27" s="131"/>
      <c r="F27" s="131"/>
      <c r="G27" s="131"/>
      <c r="H27" s="131"/>
      <c r="I27" s="132"/>
      <c r="J27" s="17"/>
      <c r="M27" s="22"/>
    </row>
    <row r="28" spans="1:26" ht="9.75" customHeight="1" x14ac:dyDescent="0.25">
      <c r="A28" s="15"/>
      <c r="D28" s="31"/>
      <c r="J28" s="17"/>
      <c r="M28" s="22"/>
    </row>
    <row r="29" spans="1:26" ht="15.75" customHeight="1" x14ac:dyDescent="0.25">
      <c r="A29" s="21"/>
      <c r="B29" s="149" t="s">
        <v>44</v>
      </c>
      <c r="C29" s="150"/>
      <c r="D29" s="150"/>
      <c r="E29" s="150"/>
      <c r="F29" s="150"/>
      <c r="G29" s="150"/>
      <c r="H29" s="150"/>
      <c r="I29" s="151"/>
      <c r="J29" s="23"/>
      <c r="K29" s="22"/>
      <c r="L29" s="22"/>
      <c r="M29" s="22"/>
      <c r="N29" s="22"/>
      <c r="O29" s="22"/>
      <c r="P29" s="22"/>
      <c r="Q29" s="22"/>
      <c r="R29" s="22"/>
      <c r="S29" s="22"/>
      <c r="T29" s="22"/>
      <c r="U29" s="22"/>
      <c r="V29" s="22"/>
      <c r="W29" s="22"/>
      <c r="X29" s="22"/>
      <c r="Y29" s="22"/>
      <c r="Z29" s="22"/>
    </row>
    <row r="30" spans="1:26" ht="15" customHeight="1" x14ac:dyDescent="0.25">
      <c r="A30" s="15"/>
      <c r="B30" s="38"/>
      <c r="C30" s="167" t="s">
        <v>45</v>
      </c>
      <c r="D30" s="138"/>
      <c r="E30" s="138"/>
      <c r="F30" s="138"/>
      <c r="G30" s="138"/>
      <c r="H30" s="138"/>
      <c r="I30" s="135"/>
      <c r="J30" s="17"/>
      <c r="M30" s="22"/>
    </row>
    <row r="31" spans="1:26" ht="15" customHeight="1" x14ac:dyDescent="0.25">
      <c r="A31" s="15"/>
      <c r="B31" s="38"/>
      <c r="C31" s="167" t="s">
        <v>46</v>
      </c>
      <c r="D31" s="135"/>
      <c r="E31" s="167" t="s">
        <v>47</v>
      </c>
      <c r="F31" s="138"/>
      <c r="G31" s="138"/>
      <c r="H31" s="168" t="s">
        <v>48</v>
      </c>
      <c r="I31" s="170" t="s">
        <v>49</v>
      </c>
      <c r="J31" s="17"/>
      <c r="M31" s="22"/>
    </row>
    <row r="32" spans="1:26" ht="15.75" customHeight="1" x14ac:dyDescent="0.25">
      <c r="A32" s="21"/>
      <c r="B32" s="39" t="s">
        <v>50</v>
      </c>
      <c r="C32" s="40" t="s">
        <v>51</v>
      </c>
      <c r="D32" s="41" t="s">
        <v>52</v>
      </c>
      <c r="E32" s="41" t="s">
        <v>53</v>
      </c>
      <c r="F32" s="41" t="s">
        <v>54</v>
      </c>
      <c r="G32" s="42" t="s">
        <v>55</v>
      </c>
      <c r="H32" s="169"/>
      <c r="I32" s="132"/>
      <c r="J32" s="23"/>
      <c r="K32" s="22"/>
      <c r="L32" s="22"/>
      <c r="M32" s="22"/>
      <c r="N32" s="22"/>
      <c r="O32" s="22"/>
      <c r="P32" s="22"/>
      <c r="Q32" s="22"/>
      <c r="R32" s="22"/>
      <c r="S32" s="22"/>
      <c r="T32" s="22"/>
      <c r="U32" s="22"/>
      <c r="V32" s="22"/>
      <c r="W32" s="22"/>
      <c r="X32" s="22"/>
      <c r="Y32" s="22"/>
      <c r="Z32" s="22"/>
    </row>
    <row r="33" spans="1:26" ht="15.75" customHeight="1" x14ac:dyDescent="0.25">
      <c r="A33" s="15"/>
      <c r="B33" s="43" t="s">
        <v>56</v>
      </c>
      <c r="C33" s="44">
        <f t="shared" ref="C33:G33" si="0">SUM(C34:C37)</f>
        <v>0</v>
      </c>
      <c r="D33" s="44">
        <f t="shared" si="0"/>
        <v>0</v>
      </c>
      <c r="E33" s="44">
        <f t="shared" si="0"/>
        <v>0</v>
      </c>
      <c r="F33" s="44">
        <f t="shared" si="0"/>
        <v>0</v>
      </c>
      <c r="G33" s="45">
        <f t="shared" si="0"/>
        <v>0</v>
      </c>
      <c r="H33" s="46">
        <f t="shared" ref="H33:H48" si="1">SUM(C33:G33)</f>
        <v>0</v>
      </c>
      <c r="I33" s="47"/>
      <c r="J33" s="17"/>
      <c r="M33" s="22"/>
    </row>
    <row r="34" spans="1:26" ht="15.75" customHeight="1" x14ac:dyDescent="0.25">
      <c r="A34" s="15"/>
      <c r="B34" s="48" t="s">
        <v>57</v>
      </c>
      <c r="C34" s="49"/>
      <c r="D34" s="50"/>
      <c r="E34" s="50"/>
      <c r="F34" s="50"/>
      <c r="G34" s="51"/>
      <c r="H34" s="52">
        <f t="shared" si="1"/>
        <v>0</v>
      </c>
      <c r="I34" s="53"/>
      <c r="J34" s="17"/>
      <c r="M34" s="22"/>
    </row>
    <row r="35" spans="1:26" ht="15.75" customHeight="1" x14ac:dyDescent="0.25">
      <c r="A35" s="15"/>
      <c r="B35" s="48" t="s">
        <v>58</v>
      </c>
      <c r="C35" s="49"/>
      <c r="D35" s="50"/>
      <c r="E35" s="50"/>
      <c r="F35" s="50"/>
      <c r="G35" s="51"/>
      <c r="H35" s="52">
        <f t="shared" si="1"/>
        <v>0</v>
      </c>
      <c r="I35" s="53"/>
      <c r="J35" s="17"/>
      <c r="M35" s="22"/>
    </row>
    <row r="36" spans="1:26" ht="15.75" customHeight="1" x14ac:dyDescent="0.25">
      <c r="A36" s="15"/>
      <c r="B36" s="48" t="s">
        <v>59</v>
      </c>
      <c r="C36" s="49"/>
      <c r="D36" s="50"/>
      <c r="E36" s="50"/>
      <c r="F36" s="50"/>
      <c r="G36" s="51"/>
      <c r="H36" s="52">
        <f t="shared" si="1"/>
        <v>0</v>
      </c>
      <c r="I36" s="53"/>
      <c r="J36" s="17"/>
      <c r="M36" s="22"/>
    </row>
    <row r="37" spans="1:26" ht="15.75" customHeight="1" x14ac:dyDescent="0.25">
      <c r="A37" s="15"/>
      <c r="B37" s="54" t="s">
        <v>60</v>
      </c>
      <c r="C37" s="49"/>
      <c r="D37" s="50"/>
      <c r="E37" s="50"/>
      <c r="F37" s="50"/>
      <c r="G37" s="51"/>
      <c r="H37" s="52">
        <f t="shared" si="1"/>
        <v>0</v>
      </c>
      <c r="I37" s="53"/>
      <c r="J37" s="17"/>
      <c r="M37" s="22"/>
    </row>
    <row r="38" spans="1:26" ht="15.75" customHeight="1" x14ac:dyDescent="0.25">
      <c r="A38" s="15"/>
      <c r="B38" s="43" t="s">
        <v>61</v>
      </c>
      <c r="C38" s="44">
        <f t="shared" ref="C38:G38" si="2">SUM(C39:C42)</f>
        <v>1401147</v>
      </c>
      <c r="D38" s="44">
        <f t="shared" si="2"/>
        <v>1098682.81</v>
      </c>
      <c r="E38" s="44">
        <f t="shared" si="2"/>
        <v>706170.19</v>
      </c>
      <c r="F38" s="44">
        <f t="shared" si="2"/>
        <v>0</v>
      </c>
      <c r="G38" s="45">
        <f t="shared" si="2"/>
        <v>0</v>
      </c>
      <c r="H38" s="46">
        <f t="shared" si="1"/>
        <v>3206000</v>
      </c>
      <c r="I38" s="47"/>
      <c r="J38" s="17"/>
      <c r="M38" s="22"/>
    </row>
    <row r="39" spans="1:26" ht="15.75" customHeight="1" x14ac:dyDescent="0.25">
      <c r="A39" s="15"/>
      <c r="B39" s="48" t="s">
        <v>57</v>
      </c>
      <c r="C39" s="49">
        <v>1401147</v>
      </c>
      <c r="D39" s="50">
        <v>1098682.81</v>
      </c>
      <c r="E39" s="50">
        <f>3206000-C39-D39</f>
        <v>706170.19</v>
      </c>
      <c r="F39" s="50"/>
      <c r="G39" s="51"/>
      <c r="H39" s="52">
        <f t="shared" si="1"/>
        <v>3206000</v>
      </c>
      <c r="I39" s="53" t="s">
        <v>62</v>
      </c>
      <c r="J39" s="17"/>
      <c r="M39" s="22"/>
    </row>
    <row r="40" spans="1:26" ht="15.75" customHeight="1" x14ac:dyDescent="0.25">
      <c r="A40" s="15"/>
      <c r="B40" s="48" t="s">
        <v>58</v>
      </c>
      <c r="C40" s="49"/>
      <c r="D40" s="50"/>
      <c r="E40" s="50"/>
      <c r="F40" s="50"/>
      <c r="G40" s="51"/>
      <c r="H40" s="52">
        <f t="shared" si="1"/>
        <v>0</v>
      </c>
      <c r="I40" s="53"/>
      <c r="J40" s="17"/>
      <c r="M40" s="22"/>
    </row>
    <row r="41" spans="1:26" ht="15.75" customHeight="1" x14ac:dyDescent="0.25">
      <c r="A41" s="15"/>
      <c r="B41" s="48" t="s">
        <v>59</v>
      </c>
      <c r="C41" s="49"/>
      <c r="D41" s="50"/>
      <c r="E41" s="50"/>
      <c r="F41" s="50"/>
      <c r="G41" s="51"/>
      <c r="H41" s="52">
        <f t="shared" si="1"/>
        <v>0</v>
      </c>
      <c r="I41" s="53"/>
      <c r="J41" s="17"/>
      <c r="M41" s="22"/>
    </row>
    <row r="42" spans="1:26" ht="15.75" customHeight="1" x14ac:dyDescent="0.25">
      <c r="A42" s="15"/>
      <c r="B42" s="54" t="s">
        <v>60</v>
      </c>
      <c r="C42" s="49"/>
      <c r="D42" s="50"/>
      <c r="E42" s="50"/>
      <c r="F42" s="50"/>
      <c r="G42" s="51"/>
      <c r="H42" s="52">
        <f t="shared" si="1"/>
        <v>0</v>
      </c>
      <c r="I42" s="53"/>
      <c r="J42" s="17"/>
      <c r="M42" s="22"/>
    </row>
    <row r="43" spans="1:26" ht="15.75" customHeight="1" x14ac:dyDescent="0.25">
      <c r="A43" s="15"/>
      <c r="B43" s="43" t="s">
        <v>63</v>
      </c>
      <c r="C43" s="44">
        <f t="shared" ref="C43:G43" si="3">SUM(C44:C47)</f>
        <v>0</v>
      </c>
      <c r="D43" s="44">
        <f t="shared" si="3"/>
        <v>0</v>
      </c>
      <c r="E43" s="44">
        <f t="shared" si="3"/>
        <v>0</v>
      </c>
      <c r="F43" s="44">
        <f t="shared" si="3"/>
        <v>0</v>
      </c>
      <c r="G43" s="45">
        <f t="shared" si="3"/>
        <v>34005000</v>
      </c>
      <c r="H43" s="46">
        <f t="shared" si="1"/>
        <v>34005000</v>
      </c>
      <c r="I43" s="47"/>
      <c r="J43" s="17"/>
      <c r="M43" s="22"/>
    </row>
    <row r="44" spans="1:26" ht="15.75" customHeight="1" x14ac:dyDescent="0.25">
      <c r="A44" s="15"/>
      <c r="B44" s="48" t="s">
        <v>57</v>
      </c>
      <c r="C44" s="49"/>
      <c r="D44" s="50"/>
      <c r="E44" s="50"/>
      <c r="F44" s="50"/>
      <c r="G44" s="51">
        <v>31805000</v>
      </c>
      <c r="H44" s="52">
        <f t="shared" si="1"/>
        <v>31805000</v>
      </c>
      <c r="I44" s="53" t="s">
        <v>64</v>
      </c>
      <c r="J44" s="17"/>
      <c r="M44" s="22"/>
    </row>
    <row r="45" spans="1:26" ht="15.75" customHeight="1" x14ac:dyDescent="0.25">
      <c r="A45" s="15"/>
      <c r="B45" s="48" t="s">
        <v>58</v>
      </c>
      <c r="C45" s="49"/>
      <c r="D45" s="50"/>
      <c r="E45" s="50"/>
      <c r="F45" s="50"/>
      <c r="G45" s="51"/>
      <c r="H45" s="52">
        <f t="shared" si="1"/>
        <v>0</v>
      </c>
      <c r="I45" s="53"/>
      <c r="J45" s="17"/>
      <c r="M45" s="22"/>
    </row>
    <row r="46" spans="1:26" ht="15.75" customHeight="1" x14ac:dyDescent="0.25">
      <c r="A46" s="15"/>
      <c r="B46" s="48" t="s">
        <v>59</v>
      </c>
      <c r="C46" s="49"/>
      <c r="D46" s="50"/>
      <c r="E46" s="50"/>
      <c r="F46" s="50"/>
      <c r="G46" s="51">
        <v>2200000</v>
      </c>
      <c r="H46" s="52">
        <f t="shared" si="1"/>
        <v>2200000</v>
      </c>
      <c r="I46" s="53" t="s">
        <v>65</v>
      </c>
      <c r="J46" s="17"/>
      <c r="M46" s="22"/>
    </row>
    <row r="47" spans="1:26" ht="15.75" customHeight="1" x14ac:dyDescent="0.25">
      <c r="A47" s="15"/>
      <c r="B47" s="54" t="s">
        <v>60</v>
      </c>
      <c r="C47" s="49"/>
      <c r="D47" s="50"/>
      <c r="E47" s="50"/>
      <c r="F47" s="50"/>
      <c r="G47" s="51"/>
      <c r="H47" s="52">
        <f t="shared" si="1"/>
        <v>0</v>
      </c>
      <c r="I47" s="53"/>
      <c r="J47" s="17"/>
      <c r="M47" s="22"/>
    </row>
    <row r="48" spans="1:26" ht="15.75" customHeight="1" x14ac:dyDescent="0.25">
      <c r="A48" s="21"/>
      <c r="B48" s="39" t="s">
        <v>66</v>
      </c>
      <c r="C48" s="55">
        <f t="shared" ref="C48:G48" si="4">C33+C38+C43</f>
        <v>1401147</v>
      </c>
      <c r="D48" s="55">
        <f t="shared" si="4"/>
        <v>1098682.81</v>
      </c>
      <c r="E48" s="55">
        <f t="shared" si="4"/>
        <v>706170.19</v>
      </c>
      <c r="F48" s="55">
        <f t="shared" si="4"/>
        <v>0</v>
      </c>
      <c r="G48" s="56">
        <f t="shared" si="4"/>
        <v>34005000</v>
      </c>
      <c r="H48" s="57">
        <f t="shared" si="1"/>
        <v>37211000</v>
      </c>
      <c r="I48" s="47"/>
      <c r="J48" s="23"/>
      <c r="K48" s="22"/>
      <c r="L48" s="22"/>
      <c r="M48" s="22"/>
      <c r="N48" s="22"/>
      <c r="O48" s="22"/>
      <c r="P48" s="22"/>
      <c r="Q48" s="22"/>
      <c r="R48" s="22"/>
      <c r="S48" s="22"/>
      <c r="T48" s="22"/>
      <c r="U48" s="22"/>
      <c r="V48" s="22"/>
      <c r="W48" s="22"/>
      <c r="X48" s="22"/>
      <c r="Y48" s="22"/>
      <c r="Z48" s="22"/>
    </row>
    <row r="49" spans="1:26" ht="9.75" customHeight="1" x14ac:dyDescent="0.25">
      <c r="A49" s="21"/>
      <c r="B49" s="22"/>
      <c r="C49" s="58"/>
      <c r="D49" s="58"/>
      <c r="E49" s="22"/>
      <c r="F49" s="22"/>
      <c r="G49" s="22"/>
      <c r="H49" s="22"/>
      <c r="I49" s="22"/>
      <c r="J49" s="23"/>
      <c r="K49" s="22"/>
      <c r="L49" s="22"/>
      <c r="M49" s="22"/>
      <c r="N49" s="22"/>
      <c r="O49" s="22"/>
      <c r="P49" s="22"/>
      <c r="Q49" s="22"/>
      <c r="R49" s="22"/>
      <c r="S49" s="22"/>
      <c r="T49" s="22"/>
      <c r="U49" s="22"/>
      <c r="V49" s="22"/>
      <c r="W49" s="22"/>
      <c r="X49" s="22"/>
      <c r="Y49" s="22"/>
      <c r="Z49" s="22"/>
    </row>
    <row r="50" spans="1:26" ht="15.75" customHeight="1" x14ac:dyDescent="0.25">
      <c r="A50" s="21"/>
      <c r="B50" s="155" t="s">
        <v>67</v>
      </c>
      <c r="C50" s="138"/>
      <c r="D50" s="138"/>
      <c r="E50" s="138"/>
      <c r="F50" s="138"/>
      <c r="G50" s="138"/>
      <c r="H50" s="138"/>
      <c r="I50" s="135"/>
      <c r="J50" s="23"/>
      <c r="K50" s="22"/>
      <c r="L50" s="22"/>
      <c r="M50" s="22"/>
      <c r="N50" s="22"/>
      <c r="O50" s="22"/>
      <c r="P50" s="22"/>
      <c r="Q50" s="22"/>
      <c r="R50" s="22"/>
      <c r="S50" s="22"/>
      <c r="T50" s="22"/>
      <c r="U50" s="22"/>
      <c r="V50" s="22"/>
      <c r="W50" s="22"/>
      <c r="X50" s="22"/>
      <c r="Y50" s="22"/>
      <c r="Z50" s="22"/>
    </row>
    <row r="51" spans="1:26" ht="15.75" customHeight="1" x14ac:dyDescent="0.25">
      <c r="A51" s="15"/>
      <c r="B51" s="59" t="s">
        <v>68</v>
      </c>
      <c r="C51" s="163" t="s">
        <v>69</v>
      </c>
      <c r="D51" s="132"/>
      <c r="E51" s="164" t="s">
        <v>70</v>
      </c>
      <c r="F51" s="122"/>
      <c r="G51" s="165" t="s">
        <v>71</v>
      </c>
      <c r="H51" s="132"/>
      <c r="I51" s="9"/>
      <c r="J51" s="17"/>
      <c r="M51" s="22"/>
    </row>
    <row r="52" spans="1:26" ht="15.75" customHeight="1" x14ac:dyDescent="0.25">
      <c r="A52" s="15"/>
      <c r="B52" s="8" t="s">
        <v>72</v>
      </c>
      <c r="C52" s="166">
        <v>0</v>
      </c>
      <c r="D52" s="135"/>
      <c r="E52" s="13" t="s">
        <v>73</v>
      </c>
      <c r="G52" s="161" t="s">
        <v>74</v>
      </c>
      <c r="H52" s="135"/>
      <c r="I52" s="9"/>
      <c r="J52" s="17"/>
      <c r="M52" s="22"/>
    </row>
    <row r="53" spans="1:26" ht="15.75" customHeight="1" x14ac:dyDescent="0.25">
      <c r="A53" s="15"/>
      <c r="B53" s="10" t="s">
        <v>75</v>
      </c>
      <c r="C53" s="161" t="s">
        <v>76</v>
      </c>
      <c r="D53" s="135"/>
      <c r="E53" s="11" t="s">
        <v>77</v>
      </c>
      <c r="F53" s="11"/>
      <c r="G53" s="161" t="s">
        <v>74</v>
      </c>
      <c r="H53" s="135"/>
      <c r="I53" s="12"/>
      <c r="J53" s="17"/>
      <c r="M53" s="22"/>
    </row>
    <row r="54" spans="1:26" ht="9.75" customHeight="1" x14ac:dyDescent="0.25">
      <c r="A54" s="15"/>
      <c r="J54" s="17"/>
      <c r="M54" s="22"/>
    </row>
    <row r="55" spans="1:26" ht="15.75" customHeight="1" x14ac:dyDescent="0.25">
      <c r="A55" s="15"/>
      <c r="B55" s="155" t="s">
        <v>78</v>
      </c>
      <c r="C55" s="138"/>
      <c r="D55" s="138"/>
      <c r="E55" s="138"/>
      <c r="F55" s="138"/>
      <c r="G55" s="138"/>
      <c r="H55" s="138"/>
      <c r="I55" s="135"/>
      <c r="J55" s="17"/>
      <c r="M55" s="22"/>
    </row>
    <row r="56" spans="1:26" ht="75" customHeight="1" x14ac:dyDescent="0.25">
      <c r="A56" s="15"/>
      <c r="B56" s="137" t="s">
        <v>79</v>
      </c>
      <c r="C56" s="138"/>
      <c r="D56" s="135"/>
      <c r="E56" s="40" t="s">
        <v>80</v>
      </c>
      <c r="F56" s="40" t="s">
        <v>81</v>
      </c>
      <c r="G56" s="40" t="str">
        <f>IF(FCOR=TRUE, "Actuals at Final Completion", "Actuals to Date")</f>
        <v>Actuals to Date</v>
      </c>
      <c r="H56" s="40" t="s">
        <v>82</v>
      </c>
      <c r="I56" s="62" t="s">
        <v>49</v>
      </c>
      <c r="J56" s="17"/>
      <c r="M56" s="22"/>
    </row>
    <row r="57" spans="1:26" ht="15.75" customHeight="1" x14ac:dyDescent="0.25">
      <c r="A57" s="15"/>
      <c r="B57" s="63" t="s">
        <v>83</v>
      </c>
      <c r="C57" s="6"/>
      <c r="D57" s="7"/>
      <c r="E57" s="64">
        <v>46267</v>
      </c>
      <c r="F57" s="64">
        <v>50694</v>
      </c>
      <c r="G57" s="50"/>
      <c r="H57" s="65">
        <f>IF($H$56=Lists!$D$8, IFERROR(F57-E57, ""), IF($H$56=Lists!$D$9, IFERROR(G57-E57, ""), IFERROR(G57-F57, "")))</f>
        <v>-50694</v>
      </c>
      <c r="I57" s="66"/>
      <c r="J57" s="17"/>
      <c r="M57" s="22"/>
    </row>
    <row r="58" spans="1:26" ht="15.75" customHeight="1" x14ac:dyDescent="0.25">
      <c r="A58" s="15"/>
      <c r="B58" s="8" t="s">
        <v>84</v>
      </c>
      <c r="D58" s="9"/>
      <c r="E58" s="64">
        <v>32590</v>
      </c>
      <c r="F58" s="64">
        <v>35689</v>
      </c>
      <c r="G58" s="50"/>
      <c r="H58" s="65">
        <f>IF($H$56=Lists!$D$8, IFERROR(F58-E58, ""), IF($H$56=Lists!$D$9, IFERROR(G58-E58, ""), IFERROR(G58-F58, "")))</f>
        <v>-35689</v>
      </c>
      <c r="I58" s="66"/>
      <c r="J58" s="17"/>
      <c r="M58" s="22"/>
    </row>
    <row r="59" spans="1:26" ht="15.75" customHeight="1" x14ac:dyDescent="0.25">
      <c r="A59" s="15"/>
      <c r="B59" s="8" t="s">
        <v>85</v>
      </c>
      <c r="D59" s="9"/>
      <c r="E59" s="67">
        <f t="shared" ref="E59:G59" si="5">IFERROR(E58/E57, "")</f>
        <v>0.70438973782609637</v>
      </c>
      <c r="F59" s="67">
        <f t="shared" si="5"/>
        <v>0.70400836390894383</v>
      </c>
      <c r="G59" s="67" t="str">
        <f t="shared" si="5"/>
        <v/>
      </c>
      <c r="H59" s="68" t="str">
        <f>IFERROR(G59-F59, "")</f>
        <v/>
      </c>
      <c r="I59" s="66"/>
      <c r="J59" s="17"/>
      <c r="M59" s="22"/>
    </row>
    <row r="60" spans="1:26" ht="15.75" customHeight="1" x14ac:dyDescent="0.25">
      <c r="A60" s="15"/>
      <c r="B60" s="8" t="s">
        <v>86</v>
      </c>
      <c r="D60" s="9"/>
      <c r="E60" s="64"/>
      <c r="F60" s="64"/>
      <c r="G60" s="50"/>
      <c r="H60" s="69">
        <f>IF($H$56=Lists!$D$8, IFERROR(F60-E60, ""), IF($H$56=Lists!$D$9, IFERROR(G60-E60, ""), IFERROR(G60-F60, "")))</f>
        <v>0</v>
      </c>
      <c r="I60" s="66"/>
      <c r="J60" s="17"/>
      <c r="M60" s="22"/>
    </row>
    <row r="61" spans="1:26" ht="15.75" customHeight="1" x14ac:dyDescent="0.25">
      <c r="A61" s="15"/>
      <c r="B61" s="10" t="s">
        <v>87</v>
      </c>
      <c r="C61" s="11"/>
      <c r="D61" s="12"/>
      <c r="E61" s="50">
        <v>48795</v>
      </c>
      <c r="F61" s="50">
        <v>48795</v>
      </c>
      <c r="G61" s="50"/>
      <c r="H61" s="69">
        <f>IF($H$56=Lists!$D$8, IFERROR(F61-E61, ""), IF($H$56=Lists!$D$9, IFERROR(G61-E61, ""), IFERROR(G61-F61, "")))</f>
        <v>-48795</v>
      </c>
      <c r="I61" s="70"/>
      <c r="J61" s="17"/>
      <c r="M61" s="22"/>
    </row>
    <row r="62" spans="1:26" ht="15.75" customHeight="1" x14ac:dyDescent="0.25">
      <c r="A62" s="15"/>
      <c r="B62" s="8" t="s">
        <v>88</v>
      </c>
      <c r="E62" s="71">
        <f t="shared" ref="E62:G62" si="6">IFERROR(E91/E57, "")</f>
        <v>593.13640391639831</v>
      </c>
      <c r="F62" s="71">
        <v>682.16861589931182</v>
      </c>
      <c r="G62" s="71" t="str">
        <f t="shared" si="6"/>
        <v/>
      </c>
      <c r="H62" s="72" t="str">
        <f>IF($H$56=Lists!$D$8, IFERROR(F62-E62, ""), IF($H$56=Lists!$D$9, IFERROR(G62-E62, ""), IFERROR(G62-F62, "")))</f>
        <v/>
      </c>
      <c r="I62" s="73"/>
      <c r="J62" s="17"/>
      <c r="K62" s="74"/>
    </row>
    <row r="63" spans="1:26" ht="15.75" customHeight="1" x14ac:dyDescent="0.25">
      <c r="A63" s="15"/>
      <c r="B63" s="10" t="s">
        <v>89</v>
      </c>
      <c r="C63" s="11"/>
      <c r="D63" s="12"/>
      <c r="E63" s="75">
        <f t="shared" ref="E63:G63" si="7">IFERROR(E97/E57, "")</f>
        <v>673.35063868415932</v>
      </c>
      <c r="F63" s="75">
        <v>722.11168974632108</v>
      </c>
      <c r="G63" s="75" t="str">
        <f t="shared" si="7"/>
        <v/>
      </c>
      <c r="H63" s="72" t="str">
        <f>IF($H$56=Lists!$D$8, IFERROR(F63-E63, ""), IF($H$56=Lists!$D$9, IFERROR(G63-E63, ""), IFERROR(G63-F63, "")))</f>
        <v/>
      </c>
      <c r="I63" s="76"/>
      <c r="J63" s="17"/>
      <c r="K63" s="74"/>
    </row>
    <row r="64" spans="1:26" ht="15.75" customHeight="1" x14ac:dyDescent="0.25">
      <c r="A64" s="15"/>
      <c r="B64" s="162" t="s">
        <v>90</v>
      </c>
      <c r="C64" s="138"/>
      <c r="D64" s="138"/>
      <c r="E64" s="138"/>
      <c r="F64" s="138"/>
      <c r="G64" s="138"/>
      <c r="H64" s="138"/>
      <c r="I64" s="135"/>
      <c r="J64" s="17"/>
    </row>
    <row r="65" spans="1:26" ht="15.75" customHeight="1" x14ac:dyDescent="0.25">
      <c r="A65" s="15"/>
      <c r="B65" s="63" t="s">
        <v>91</v>
      </c>
      <c r="C65" s="6"/>
      <c r="D65" s="7"/>
      <c r="E65" s="77">
        <v>44677</v>
      </c>
      <c r="F65" s="77">
        <v>44470</v>
      </c>
      <c r="G65" s="78">
        <v>44677</v>
      </c>
      <c r="H65" s="65" t="str">
        <f>IF(SUM(E65:G65)=0, "", IF($H$56=Lists!$D$8, IFERROR(MROUND(CONVERT(F65-E65,"day","yr")*12, 0.5)&amp;" mo.", ""), IF($H$56=Lists!$D$9, IFERROR(MROUND(CONVERT(G65-E65,"day","yr")*12, 0.5)&amp;" mo.", ""), IFERROR(MROUND(CONVERT(G65-F65,"day","yr")*12, 0.5)&amp;" mo.", ""))))</f>
        <v>7 mo.</v>
      </c>
      <c r="I65" s="66"/>
      <c r="J65" s="17"/>
    </row>
    <row r="66" spans="1:26" ht="15.75" customHeight="1" x14ac:dyDescent="0.25">
      <c r="A66" s="15"/>
      <c r="B66" s="8" t="s">
        <v>92</v>
      </c>
      <c r="D66" s="9"/>
      <c r="E66" s="77">
        <v>44677</v>
      </c>
      <c r="F66" s="77">
        <v>44562</v>
      </c>
      <c r="G66" s="78">
        <v>45809</v>
      </c>
      <c r="H66" s="65" t="str">
        <f>IF(SUM(E66:G66)=0, "", IF($H$56=Lists!$D$8, IFERROR(MROUND(CONVERT(F66-E66,"day","yr")*12, 0.5)&amp;" mo.", ""), IF($H$56=Lists!$D$9, IFERROR(MROUND(CONVERT(G66-E66,"day","yr")*12, 0.5)&amp;" mo.", ""), IFERROR(MROUND(CONVERT(G66-F66,"day","yr")*12, 0.5)&amp;" mo.", ""))))</f>
        <v>41 mo.</v>
      </c>
      <c r="I66" s="66"/>
      <c r="J66" s="17"/>
    </row>
    <row r="67" spans="1:26" ht="15.75" customHeight="1" x14ac:dyDescent="0.25">
      <c r="A67" s="15"/>
      <c r="B67" s="8" t="s">
        <v>93</v>
      </c>
      <c r="D67" s="9"/>
      <c r="E67" s="77"/>
      <c r="F67" s="77"/>
      <c r="G67" s="78"/>
      <c r="H67" s="65" t="str">
        <f>IF(SUM(E67:G67)=0, "", IF($H$56=Lists!$D$8, IFERROR(MROUND(CONVERT(F67-E67,"day","yr")*12, 0.5)&amp;" mo.", ""), IF($H$56=Lists!$D$9, IFERROR(MROUND(CONVERT(G67-E67,"day","yr")*12, 0.5)&amp;" mo.", ""), IFERROR(MROUND(CONVERT(G67-F67,"day","yr")*12, 0.5)&amp;" mo.", ""))))</f>
        <v/>
      </c>
      <c r="I67" s="66"/>
      <c r="J67" s="17"/>
    </row>
    <row r="68" spans="1:26" ht="15.75" customHeight="1" x14ac:dyDescent="0.25">
      <c r="A68" s="15"/>
      <c r="B68" s="8" t="s">
        <v>94</v>
      </c>
      <c r="D68" s="9"/>
      <c r="E68" s="77">
        <v>45170</v>
      </c>
      <c r="F68" s="77">
        <v>45839</v>
      </c>
      <c r="G68" s="78"/>
      <c r="H68" s="65" t="str">
        <f>IF(SUM(E68:G68)=0, "", IF($H$56=Lists!$D$8, IFERROR(MROUND(CONVERT(F68-E68,"day","yr")*12, 0.5)&amp;" mo.", ""), IF($H$56=Lists!$D$9, IFERROR(MROUND(CONVERT(G68-E68,"day","yr")*12, 0.5)&amp;" mo.", ""), IFERROR(MROUND(CONVERT(G68-F68,"day","yr")*12, 0.5)&amp;" mo.", ""))))</f>
        <v/>
      </c>
      <c r="I68" s="66"/>
      <c r="J68" s="17"/>
    </row>
    <row r="69" spans="1:26" ht="15.75" customHeight="1" x14ac:dyDescent="0.25">
      <c r="A69" s="15"/>
      <c r="B69" s="8" t="s">
        <v>95</v>
      </c>
      <c r="D69" s="9"/>
      <c r="E69" s="77">
        <v>45901</v>
      </c>
      <c r="F69" s="77">
        <v>46569</v>
      </c>
      <c r="G69" s="78"/>
      <c r="H69" s="65" t="str">
        <f>IF(SUM(E69:G69)=0, "", IF($H$56=Lists!$D$8, IFERROR(MROUND(CONVERT(F69-E69,"day","yr")*12, 0.5)&amp;" mo.", ""), IF($H$56=Lists!$D$9, IFERROR(MROUND(CONVERT(G69-E69,"day","yr")*12, 0.5)&amp;" mo.", ""), IFERROR(MROUND(CONVERT(G69-F69,"day","yr")*12, 0.5)&amp;" mo.", ""))))</f>
        <v/>
      </c>
      <c r="I69" s="66"/>
      <c r="J69" s="17"/>
    </row>
    <row r="70" spans="1:26" ht="15.75" customHeight="1" x14ac:dyDescent="0.25">
      <c r="A70" s="15"/>
      <c r="B70" s="10" t="s">
        <v>96</v>
      </c>
      <c r="C70" s="11"/>
      <c r="D70" s="12"/>
      <c r="E70" s="77"/>
      <c r="F70" s="77"/>
      <c r="G70" s="78"/>
      <c r="H70" s="65" t="str">
        <f>IF(SUM(E70:G70)=0, "", IF($H$56=Lists!$D$8, IFERROR(MROUND(CONVERT(F70-E70,"day","yr")*12, 0.5)&amp;" mo.", ""), IF($H$56=Lists!$D$9, IFERROR(MROUND(CONVERT(G70-E70,"day","yr")*12, 0.5)&amp;" mo.", ""), IFERROR(MROUND(CONVERT(G70-F70,"day","yr")*12, 0.5)&amp;" mo.", ""))))</f>
        <v/>
      </c>
      <c r="I70" s="66"/>
      <c r="J70" s="17"/>
    </row>
    <row r="71" spans="1:26" ht="9.75" customHeight="1" x14ac:dyDescent="0.25">
      <c r="A71" s="3"/>
      <c r="B71" s="79"/>
      <c r="C71" s="79"/>
      <c r="D71" s="79"/>
      <c r="E71" s="80"/>
      <c r="F71" s="80"/>
      <c r="G71" s="80"/>
      <c r="H71" s="81"/>
      <c r="I71" s="82"/>
      <c r="J71" s="4"/>
    </row>
    <row r="72" spans="1:26" ht="27" customHeight="1" x14ac:dyDescent="0.25">
      <c r="A72" s="157" t="s">
        <v>97</v>
      </c>
      <c r="B72" s="158"/>
      <c r="C72" s="158"/>
      <c r="D72" s="158"/>
      <c r="E72" s="158"/>
      <c r="F72" s="158"/>
      <c r="G72" s="158"/>
      <c r="H72" s="158"/>
      <c r="I72" s="158"/>
      <c r="J72" s="159"/>
      <c r="K72" s="32"/>
      <c r="L72" s="32"/>
      <c r="M72" s="32"/>
      <c r="N72" s="32"/>
      <c r="O72" s="32"/>
      <c r="P72" s="32"/>
      <c r="Q72" s="32"/>
      <c r="R72" s="32"/>
      <c r="S72" s="32"/>
      <c r="T72" s="32"/>
      <c r="U72" s="32"/>
      <c r="V72" s="32"/>
      <c r="W72" s="32"/>
      <c r="X72" s="32"/>
      <c r="Y72" s="32"/>
      <c r="Z72" s="32"/>
    </row>
    <row r="73" spans="1:26" ht="9.75" customHeight="1" x14ac:dyDescent="0.25">
      <c r="A73" s="15"/>
      <c r="B73" s="83"/>
      <c r="C73" s="83"/>
      <c r="D73" s="83"/>
      <c r="E73" s="84"/>
      <c r="F73" s="84"/>
      <c r="G73" s="84"/>
      <c r="H73" s="85"/>
      <c r="I73" s="86"/>
      <c r="J73" s="17"/>
    </row>
    <row r="74" spans="1:26" ht="75" customHeight="1" x14ac:dyDescent="0.25">
      <c r="A74" s="15"/>
      <c r="B74" s="137" t="s">
        <v>79</v>
      </c>
      <c r="C74" s="138"/>
      <c r="D74" s="135"/>
      <c r="E74" s="40" t="s">
        <v>98</v>
      </c>
      <c r="F74" s="40" t="s">
        <v>99</v>
      </c>
      <c r="G74" s="40" t="str">
        <f>IF(FCOR=TRUE, "Actual Cost Data at Final Completion", "Actual Costs to Date")</f>
        <v>Actual Costs to Date</v>
      </c>
      <c r="H74" s="40" t="str">
        <f>H56</f>
        <v>Estimate as Currently Funded to Actuals Variance</v>
      </c>
      <c r="I74" s="62" t="s">
        <v>49</v>
      </c>
      <c r="J74" s="17"/>
    </row>
    <row r="75" spans="1:26" ht="15.75" customHeight="1" x14ac:dyDescent="0.25">
      <c r="A75" s="15"/>
      <c r="B75" s="155" t="s">
        <v>100</v>
      </c>
      <c r="C75" s="138"/>
      <c r="D75" s="138"/>
      <c r="E75" s="138"/>
      <c r="F75" s="138"/>
      <c r="G75" s="138"/>
      <c r="H75" s="138"/>
      <c r="I75" s="135"/>
      <c r="J75" s="17"/>
    </row>
    <row r="76" spans="1:26" ht="15.75" customHeight="1" x14ac:dyDescent="0.25">
      <c r="A76" s="15"/>
      <c r="B76" s="160" t="s">
        <v>101</v>
      </c>
      <c r="C76" s="138"/>
      <c r="D76" s="135"/>
      <c r="E76" s="87"/>
      <c r="F76" s="87"/>
      <c r="G76" s="87"/>
      <c r="H76" s="88">
        <f>IF($H$56=Lists!$D$8, IFERROR(F76-E76, ""), IF($H$56=Lists!$D$9, IFERROR(G76-E76, ""), IFERROR(G76-F76, "")))</f>
        <v>0</v>
      </c>
      <c r="I76" s="66"/>
      <c r="J76" s="17"/>
    </row>
    <row r="77" spans="1:26" ht="9.75" customHeight="1" x14ac:dyDescent="0.25">
      <c r="A77" s="15"/>
      <c r="B77" s="89"/>
      <c r="C77" s="89"/>
      <c r="D77" s="89"/>
      <c r="E77" s="90"/>
      <c r="F77" s="90"/>
      <c r="G77" s="90"/>
      <c r="H77" s="91"/>
      <c r="I77" s="92"/>
      <c r="J77" s="17"/>
    </row>
    <row r="78" spans="1:26" ht="15.75" customHeight="1" x14ac:dyDescent="0.25">
      <c r="A78" s="15"/>
      <c r="B78" s="155" t="s">
        <v>102</v>
      </c>
      <c r="C78" s="138"/>
      <c r="D78" s="138"/>
      <c r="E78" s="138"/>
      <c r="F78" s="138"/>
      <c r="G78" s="138"/>
      <c r="H78" s="138"/>
      <c r="I78" s="135"/>
      <c r="J78" s="17"/>
    </row>
    <row r="79" spans="1:26" ht="15.75" customHeight="1" x14ac:dyDescent="0.25">
      <c r="A79" s="15"/>
      <c r="B79" s="63" t="s">
        <v>103</v>
      </c>
      <c r="C79" s="6"/>
      <c r="D79" s="7"/>
      <c r="E79" s="93">
        <v>220836</v>
      </c>
      <c r="F79" s="93">
        <v>220836</v>
      </c>
      <c r="G79" s="94">
        <f>27435.45+27435.45+36643.43+52219.36+52380.75+20965</f>
        <v>217079.44</v>
      </c>
      <c r="H79" s="95">
        <f>IF($H$56=Lists!$D$8, IFERROR(F79-E79, ""), IF($H$56=Lists!$D$9, IFERROR(G79-E79, ""), IFERROR(G79-F79, "")))</f>
        <v>-3756.5599999999977</v>
      </c>
      <c r="I79" s="36" t="s">
        <v>104</v>
      </c>
      <c r="J79" s="17"/>
    </row>
    <row r="80" spans="1:26" ht="15.75" customHeight="1" x14ac:dyDescent="0.25">
      <c r="A80" s="15"/>
      <c r="B80" s="8" t="s">
        <v>105</v>
      </c>
      <c r="D80" s="9"/>
      <c r="E80" s="93">
        <v>1321049</v>
      </c>
      <c r="F80" s="93">
        <v>1771357.0058035541</v>
      </c>
      <c r="G80" s="94">
        <f>68068.73+151357.97+85085.91+87332.94+57503.19+38860.96+150480.84+184379.62+272417.33+13110.35+93412.98+192911.61+185333.91</f>
        <v>1580256.34</v>
      </c>
      <c r="H80" s="95">
        <f>IF($H$56=Lists!$D$8, IFERROR(F80-E80, ""), IF($H$56=Lists!$D$9, IFERROR(G80-E80, ""), IFERROR(G80-F80, "")))</f>
        <v>-191100.665803554</v>
      </c>
      <c r="I80" s="36" t="s">
        <v>106</v>
      </c>
      <c r="J80" s="17"/>
    </row>
    <row r="81" spans="1:10" ht="15.75" customHeight="1" x14ac:dyDescent="0.25">
      <c r="A81" s="15"/>
      <c r="B81" s="8" t="s">
        <v>107</v>
      </c>
      <c r="D81" s="9"/>
      <c r="E81" s="93">
        <v>1264428</v>
      </c>
      <c r="F81" s="93">
        <v>1249672</v>
      </c>
      <c r="G81" s="94">
        <f>164.3+3900+100+9483+44104.8+2472+579+1000+1723.5</f>
        <v>63526.600000000006</v>
      </c>
      <c r="H81" s="95">
        <f>IF($H$56=Lists!$D$8, IFERROR(F81-E81, ""), IF($H$56=Lists!$D$9, IFERROR(G81-E81, ""), IFERROR(G81-F81, "")))</f>
        <v>-1186145.3999999999</v>
      </c>
      <c r="I81" s="36" t="s">
        <v>108</v>
      </c>
      <c r="J81" s="17"/>
    </row>
    <row r="82" spans="1:10" ht="15.75" customHeight="1" x14ac:dyDescent="0.25">
      <c r="A82" s="15"/>
      <c r="B82" s="8" t="s">
        <v>109</v>
      </c>
      <c r="D82" s="9"/>
      <c r="E82" s="93">
        <f>582048*1.0626</f>
        <v>618484.20479999995</v>
      </c>
      <c r="F82" s="93">
        <v>625676</v>
      </c>
      <c r="G82" s="93">
        <f>12260.93+29934.96+179624.19+125884.61+150888.4</f>
        <v>498593.08999999997</v>
      </c>
      <c r="H82" s="95">
        <f>IF($H$56=Lists!$D$8, IFERROR(F82-E82, ""), IF($H$56=Lists!$D$9, IFERROR(G82-E82, ""), IFERROR(G82-F82, "")))</f>
        <v>-127082.91000000003</v>
      </c>
      <c r="I82" s="36" t="s">
        <v>106</v>
      </c>
      <c r="J82" s="17"/>
    </row>
    <row r="83" spans="1:10" ht="15.75" customHeight="1" x14ac:dyDescent="0.25">
      <c r="A83" s="15"/>
      <c r="B83" s="8" t="s">
        <v>110</v>
      </c>
      <c r="D83" s="9"/>
      <c r="E83" s="93">
        <f>1098780-E82</f>
        <v>480295.79520000005</v>
      </c>
      <c r="F83" s="93">
        <v>625677</v>
      </c>
      <c r="G83" s="93">
        <f>70400+1755+69240.6+702.4</f>
        <v>142098</v>
      </c>
      <c r="H83" s="96">
        <f>IF($H$56=Lists!$D$8, IFERROR(F83-E83, ""), IF($H$56=Lists!$D$9, IFERROR(G83-E83, ""), IFERROR(G83-F83, "")))</f>
        <v>-483579</v>
      </c>
      <c r="I83" s="66" t="s">
        <v>111</v>
      </c>
      <c r="J83" s="17"/>
    </row>
    <row r="84" spans="1:10" ht="15.75" customHeight="1" x14ac:dyDescent="0.25">
      <c r="A84" s="15"/>
      <c r="B84" s="8" t="s">
        <v>112</v>
      </c>
      <c r="D84" s="9"/>
      <c r="E84" s="93">
        <v>201341</v>
      </c>
      <c r="F84" s="93">
        <v>224661</v>
      </c>
      <c r="G84" s="94"/>
      <c r="H84" s="95">
        <f>IF($H$56=Lists!$D$8, IFERROR(F84-E84, ""), IF($H$56=Lists!$D$9, IFERROR(G84-E84, ""), IFERROR(G84-F84, "")))</f>
        <v>-224661</v>
      </c>
      <c r="I84" s="97"/>
      <c r="J84" s="17"/>
    </row>
    <row r="85" spans="1:10" ht="15.75" customHeight="1" x14ac:dyDescent="0.25">
      <c r="A85" s="15"/>
      <c r="B85" s="154" t="s">
        <v>113</v>
      </c>
      <c r="C85" s="131"/>
      <c r="D85" s="132"/>
      <c r="E85" s="98">
        <f t="shared" ref="E85:G85" si="8">SUM(E79:E84)</f>
        <v>4106434</v>
      </c>
      <c r="F85" s="98">
        <f t="shared" si="8"/>
        <v>4717879.0058035543</v>
      </c>
      <c r="G85" s="98">
        <f t="shared" si="8"/>
        <v>2501553.4700000002</v>
      </c>
      <c r="H85" s="99">
        <f>IF($H$56=Lists!$D$8, IFERROR(F85-E85, ""), IF($H$56=Lists!$D$9, IFERROR(G85-E85, ""), IFERROR(G85-F85, "")))</f>
        <v>-2216325.5358035541</v>
      </c>
      <c r="I85" s="97"/>
      <c r="J85" s="17"/>
    </row>
    <row r="86" spans="1:10" ht="9.75" customHeight="1" x14ac:dyDescent="0.25">
      <c r="A86" s="15"/>
      <c r="J86" s="17"/>
    </row>
    <row r="87" spans="1:10" ht="15.75" customHeight="1" x14ac:dyDescent="0.25">
      <c r="A87" s="15"/>
      <c r="B87" s="155" t="s">
        <v>114</v>
      </c>
      <c r="C87" s="138"/>
      <c r="D87" s="138"/>
      <c r="E87" s="138"/>
      <c r="F87" s="138"/>
      <c r="G87" s="138"/>
      <c r="H87" s="138"/>
      <c r="I87" s="135"/>
      <c r="J87" s="17"/>
    </row>
    <row r="88" spans="1:10" ht="14.25" customHeight="1" x14ac:dyDescent="0.25">
      <c r="A88" s="15"/>
      <c r="B88" s="63" t="s">
        <v>115</v>
      </c>
      <c r="C88" s="6"/>
      <c r="D88" s="7"/>
      <c r="E88" s="93">
        <v>3996993</v>
      </c>
      <c r="F88" s="93">
        <v>7615501.8143997099</v>
      </c>
      <c r="G88" s="94"/>
      <c r="H88" s="72">
        <f>IF($H$56=Lists!$D$8, IFERROR(F88-E88, ""), IF($H$56=Lists!$D$9, IFERROR(G88-E88, ""), IFERROR(G88-F88, "")))</f>
        <v>-7615501.8143997099</v>
      </c>
      <c r="I88" s="66"/>
      <c r="J88" s="17"/>
    </row>
    <row r="89" spans="1:10" ht="15.75" customHeight="1" x14ac:dyDescent="0.25">
      <c r="A89" s="15"/>
      <c r="B89" s="8" t="s">
        <v>116</v>
      </c>
      <c r="D89" s="9"/>
      <c r="E89" s="93"/>
      <c r="F89" s="93">
        <v>0</v>
      </c>
      <c r="G89" s="94"/>
      <c r="H89" s="72">
        <f>IF($H$56=Lists!$D$8, IFERROR(F89-E89, ""), IF($H$56=Lists!$D$9, IFERROR(G89-E89, ""), IFERROR(G89-F89, "")))</f>
        <v>0</v>
      </c>
      <c r="I89" s="97"/>
      <c r="J89" s="17"/>
    </row>
    <row r="90" spans="1:10" ht="15.75" customHeight="1" x14ac:dyDescent="0.25">
      <c r="A90" s="15"/>
      <c r="B90" s="8" t="s">
        <v>117</v>
      </c>
      <c r="D90" s="9"/>
      <c r="E90" s="93">
        <v>23445649</v>
      </c>
      <c r="F90" s="93">
        <v>26966354</v>
      </c>
      <c r="G90" s="93"/>
      <c r="H90" s="100">
        <f>IF($H$56=Lists!$D$8, IFERROR(F90-E90, ""), IF($H$56=Lists!$D$9, IFERROR(G90-E90, ""), IFERROR(G90-F90, "")))</f>
        <v>-26966354</v>
      </c>
      <c r="I90" s="97"/>
      <c r="J90" s="17"/>
    </row>
    <row r="91" spans="1:10" ht="15.75" customHeight="1" x14ac:dyDescent="0.25">
      <c r="A91" s="15"/>
      <c r="B91" s="156" t="s">
        <v>118</v>
      </c>
      <c r="C91" s="122"/>
      <c r="D91" s="123"/>
      <c r="E91" s="101">
        <f t="shared" ref="E91:G91" si="9">SUM(E88:E90)</f>
        <v>27442642</v>
      </c>
      <c r="F91" s="101">
        <f t="shared" si="9"/>
        <v>34581855.814399712</v>
      </c>
      <c r="G91" s="101">
        <f t="shared" si="9"/>
        <v>0</v>
      </c>
      <c r="H91" s="72">
        <f>IF($H$56=Lists!$D$8, IFERROR(F91-E91, ""), IF($H$56=Lists!$D$9, IFERROR(G91-E91, ""), IFERROR(G91-F91, "")))</f>
        <v>-34581855.814399712</v>
      </c>
      <c r="I91" s="97"/>
      <c r="J91" s="17"/>
    </row>
    <row r="92" spans="1:10" ht="15.75" customHeight="1" x14ac:dyDescent="0.25">
      <c r="A92" s="15"/>
      <c r="B92" s="8" t="s">
        <v>119</v>
      </c>
      <c r="D92" s="9"/>
      <c r="E92" s="93">
        <v>1376889</v>
      </c>
      <c r="F92" s="93">
        <v>1729092.7907199857</v>
      </c>
      <c r="G92" s="94"/>
      <c r="H92" s="72">
        <f>IF($H$56=Lists!$D$8, IFERROR(F92-E92, ""), IF($H$56=Lists!$D$9, IFERROR(G92-E92, ""), IFERROR(G92-F92, "")))</f>
        <v>-1729092.7907199857</v>
      </c>
      <c r="I92" s="97"/>
      <c r="J92" s="17"/>
    </row>
    <row r="93" spans="1:10" ht="15.75" customHeight="1" x14ac:dyDescent="0.25">
      <c r="A93" s="15"/>
      <c r="B93" s="8" t="s">
        <v>120</v>
      </c>
      <c r="D93" s="9"/>
      <c r="E93" s="93">
        <v>0</v>
      </c>
      <c r="F93" s="93"/>
      <c r="G93" s="93"/>
      <c r="H93" s="72">
        <f>IF($H$56=Lists!$D$8, IFERROR(F93-E93, ""), IF($H$56=Lists!$D$9, IFERROR(G93-E93, ""), IFERROR(G93-F93, "")))</f>
        <v>0</v>
      </c>
      <c r="I93" s="97"/>
      <c r="J93" s="17"/>
    </row>
    <row r="94" spans="1:10" ht="15.75" customHeight="1" x14ac:dyDescent="0.25">
      <c r="A94" s="15"/>
      <c r="B94" s="8" t="s">
        <v>121</v>
      </c>
      <c r="D94" s="9"/>
      <c r="E94" s="93">
        <v>2334383</v>
      </c>
      <c r="F94" s="93">
        <v>2941242.0926725836</v>
      </c>
      <c r="G94" s="93"/>
      <c r="H94" s="72">
        <f>IF($H$56=Lists!$D$8, IFERROR(F94-E94, ""), IF($H$56=Lists!$D$9, IFERROR(G94-E94, ""), IFERROR(G94-F94, "")))</f>
        <v>-2941242.0926725836</v>
      </c>
      <c r="I94" s="97"/>
      <c r="J94" s="17"/>
    </row>
    <row r="95" spans="1:10" ht="15.75" customHeight="1" x14ac:dyDescent="0.25">
      <c r="A95" s="15"/>
      <c r="B95" s="8" t="str">
        <f>IF(C53=Lists!J3, "GCCM Costs", IF(C53=Lists!J4, "Design-Build Costs", ""))</f>
        <v/>
      </c>
      <c r="D95" s="9"/>
      <c r="E95" s="93"/>
      <c r="F95" s="93"/>
      <c r="G95" s="93"/>
      <c r="H95" s="72">
        <f>IF($H$56=Lists!$D$8, IFERROR(F95-E95, ""), IF($H$56=Lists!$D$9, IFERROR(G95-E95, ""), IFERROR(G95-F95, "")))</f>
        <v>0</v>
      </c>
      <c r="I95" s="97"/>
      <c r="J95" s="17"/>
    </row>
    <row r="96" spans="1:10" ht="15.75" customHeight="1" x14ac:dyDescent="0.25">
      <c r="A96" s="15"/>
      <c r="B96" s="8" t="str">
        <f>IF(C53=Lists!J3, "GCCM Risk Contingency", "")</f>
        <v/>
      </c>
      <c r="D96" s="9"/>
      <c r="E96" s="93"/>
      <c r="F96" s="93"/>
      <c r="G96" s="93"/>
      <c r="H96" s="72">
        <f>IF($H$56=Lists!$D$8, IFERROR(F96-E96, ""), IF($H$56=Lists!$D$9, IFERROR(G96-E96, ""), IFERROR(G96-F96, "")))</f>
        <v>0</v>
      </c>
      <c r="I96" s="97"/>
      <c r="J96" s="17"/>
    </row>
    <row r="97" spans="1:26" ht="15.75" customHeight="1" x14ac:dyDescent="0.25">
      <c r="A97" s="15"/>
      <c r="B97" s="154" t="s">
        <v>122</v>
      </c>
      <c r="C97" s="131"/>
      <c r="D97" s="132"/>
      <c r="E97" s="101">
        <f t="shared" ref="E97:G97" si="10">SUM(E91:E96)</f>
        <v>31153914</v>
      </c>
      <c r="F97" s="101">
        <f t="shared" si="10"/>
        <v>39252190.697792284</v>
      </c>
      <c r="G97" s="101">
        <f t="shared" si="10"/>
        <v>0</v>
      </c>
      <c r="H97" s="102">
        <f>IF($H$56=Lists!$D$8, IFERROR(F97-E97, ""), IF($H$56=Lists!$D$9, IFERROR(G97-E97, ""), IFERROR(G97-F97, "")))</f>
        <v>-39252190.697792284</v>
      </c>
      <c r="I97" s="66"/>
      <c r="J97" s="17"/>
    </row>
    <row r="98" spans="1:26" ht="9.75" customHeight="1" x14ac:dyDescent="0.25">
      <c r="A98" s="15"/>
      <c r="J98" s="17"/>
    </row>
    <row r="99" spans="1:26" ht="15.75" customHeight="1" x14ac:dyDescent="0.25">
      <c r="A99" s="15"/>
      <c r="B99" s="155" t="s">
        <v>123</v>
      </c>
      <c r="C99" s="138"/>
      <c r="D99" s="138"/>
      <c r="E99" s="138"/>
      <c r="F99" s="138"/>
      <c r="G99" s="138"/>
      <c r="H99" s="138"/>
      <c r="I99" s="135"/>
      <c r="J99" s="17"/>
    </row>
    <row r="100" spans="1:26" ht="15.75" customHeight="1" x14ac:dyDescent="0.25">
      <c r="A100" s="15"/>
      <c r="B100" s="37" t="s">
        <v>124</v>
      </c>
      <c r="D100" s="9"/>
      <c r="E100" s="103">
        <v>1580917</v>
      </c>
      <c r="F100" s="103">
        <v>1499385.916</v>
      </c>
      <c r="G100" s="104"/>
      <c r="H100" s="105">
        <f>IF($H$56=Lists!$D$8, IFERROR(F100-E100, ""), IF($H$56=Lists!$D$9, IFERROR(G100-E100, ""), IFERROR(G100-F100, "")))</f>
        <v>-1499385.916</v>
      </c>
      <c r="I100" s="66"/>
      <c r="J100" s="106"/>
    </row>
    <row r="101" spans="1:26" ht="15.75" customHeight="1" x14ac:dyDescent="0.25">
      <c r="A101" s="15"/>
      <c r="B101" s="37" t="s">
        <v>125</v>
      </c>
      <c r="D101" s="9"/>
      <c r="E101" s="103">
        <v>185128</v>
      </c>
      <c r="F101" s="103">
        <v>240805.61451523434</v>
      </c>
      <c r="G101" s="104">
        <v>0</v>
      </c>
      <c r="H101" s="105">
        <f>IF($H$56=Lists!$D$8, IFERROR(F101-E101, ""), IF($H$56=Lists!$D$9, IFERROR(G101-E101, ""), IFERROR(G101-F101, "")))</f>
        <v>-240805.61451523434</v>
      </c>
      <c r="I101" s="66"/>
      <c r="J101" s="106"/>
    </row>
    <row r="102" spans="1:26" ht="15.75" customHeight="1" x14ac:dyDescent="0.25">
      <c r="A102" s="15"/>
      <c r="B102" s="37" t="s">
        <v>126</v>
      </c>
      <c r="D102" s="9"/>
      <c r="E102" s="93">
        <v>0</v>
      </c>
      <c r="F102" s="93">
        <v>0</v>
      </c>
      <c r="G102" s="94"/>
      <c r="H102" s="107">
        <f>IF($H$56=Lists!$D$8, IFERROR(F102-E102, ""), IF($H$56=Lists!$D$9, IFERROR(G102-E102, ""), IFERROR(G102-F102, "")))</f>
        <v>0</v>
      </c>
      <c r="I102" s="66"/>
      <c r="J102" s="17"/>
    </row>
    <row r="103" spans="1:26" ht="15.75" customHeight="1" x14ac:dyDescent="0.25">
      <c r="A103" s="15"/>
      <c r="B103" s="37" t="s">
        <v>127</v>
      </c>
      <c r="D103" s="9"/>
      <c r="E103" s="93">
        <v>184300</v>
      </c>
      <c r="F103" s="93">
        <v>184300</v>
      </c>
      <c r="G103" s="94"/>
      <c r="H103" s="107">
        <f>IF($H$56=Lists!$D$8, IFERROR(F103-E103, ""), IF($H$56=Lists!$D$9, IFERROR(G103-E103, ""), IFERROR(G103-F103, "")))</f>
        <v>-184300</v>
      </c>
      <c r="I103" s="66"/>
      <c r="J103" s="106"/>
    </row>
    <row r="104" spans="1:26" ht="15.75" customHeight="1" x14ac:dyDescent="0.25">
      <c r="A104" s="15"/>
      <c r="B104" s="147" t="s">
        <v>128</v>
      </c>
      <c r="C104" s="129"/>
      <c r="D104" s="148"/>
      <c r="E104" s="108">
        <f t="shared" ref="E104:G104" si="11">SUM(E100:E103)</f>
        <v>1950345</v>
      </c>
      <c r="F104" s="108">
        <v>178956</v>
      </c>
      <c r="G104" s="108">
        <f t="shared" si="11"/>
        <v>0</v>
      </c>
      <c r="H104" s="102">
        <f>IF($H$56=Lists!$D$8, IFERROR(F104-E104, ""), IF($H$56=Lists!$D$9, IFERROR(G104-E104, ""), IFERROR(G104-F104, "")))</f>
        <v>-178956</v>
      </c>
      <c r="I104" s="109"/>
      <c r="J104" s="106"/>
    </row>
    <row r="105" spans="1:26" ht="15.75" customHeight="1" x14ac:dyDescent="0.3">
      <c r="A105" s="15"/>
      <c r="B105" s="110" t="s">
        <v>129</v>
      </c>
      <c r="C105" s="111"/>
      <c r="D105" s="111"/>
      <c r="E105" s="112">
        <f t="shared" ref="E105:H105" si="12">SUM(E76,E85,E97,E104)</f>
        <v>37210693</v>
      </c>
      <c r="F105" s="112">
        <f t="shared" si="12"/>
        <v>44149025.703595839</v>
      </c>
      <c r="G105" s="112">
        <f t="shared" si="12"/>
        <v>2501553.4700000002</v>
      </c>
      <c r="H105" s="112">
        <f t="shared" si="12"/>
        <v>-41647472.233595841</v>
      </c>
      <c r="I105" s="113"/>
      <c r="J105" s="106"/>
    </row>
    <row r="106" spans="1:26" ht="9.75" customHeight="1" x14ac:dyDescent="0.25">
      <c r="A106" s="15"/>
      <c r="B106" s="28"/>
      <c r="C106" s="28"/>
      <c r="D106" s="28"/>
      <c r="E106" s="114"/>
      <c r="F106" s="114"/>
      <c r="G106" s="114"/>
      <c r="H106" s="114"/>
      <c r="I106" s="60"/>
      <c r="J106" s="106"/>
    </row>
    <row r="107" spans="1:26" ht="15.75" customHeight="1" x14ac:dyDescent="0.25">
      <c r="A107" s="21"/>
      <c r="B107" s="149" t="str">
        <f>IF(ReportType=Lists!$O$2, "", "Close-Out Information")</f>
        <v/>
      </c>
      <c r="C107" s="150"/>
      <c r="D107" s="150"/>
      <c r="E107" s="150"/>
      <c r="F107" s="150"/>
      <c r="G107" s="150"/>
      <c r="H107" s="150"/>
      <c r="I107" s="151"/>
      <c r="J107" s="23"/>
      <c r="K107" s="22"/>
      <c r="L107" s="22"/>
      <c r="M107" s="22"/>
      <c r="N107" s="22"/>
      <c r="O107" s="22"/>
      <c r="P107" s="22"/>
      <c r="Q107" s="22"/>
      <c r="R107" s="22"/>
      <c r="S107" s="22"/>
      <c r="T107" s="22"/>
      <c r="U107" s="22"/>
      <c r="V107" s="22"/>
      <c r="W107" s="22"/>
      <c r="X107" s="22"/>
      <c r="Y107" s="22"/>
      <c r="Z107" s="22"/>
    </row>
    <row r="108" spans="1:26" ht="15.75" customHeight="1" x14ac:dyDescent="0.25">
      <c r="A108" s="21"/>
      <c r="B108" s="115"/>
      <c r="C108" s="152"/>
      <c r="D108" s="131"/>
      <c r="E108" s="152" t="str">
        <f>IF(ReportType=Lists!$O$2, "", "NOTES")</f>
        <v/>
      </c>
      <c r="F108" s="131"/>
      <c r="G108" s="131"/>
      <c r="H108" s="131"/>
      <c r="I108" s="132"/>
      <c r="J108" s="23"/>
      <c r="K108" s="22"/>
      <c r="L108" s="22"/>
      <c r="M108" s="22"/>
      <c r="N108" s="22"/>
      <c r="O108" s="22"/>
      <c r="P108" s="22"/>
      <c r="Q108" s="22"/>
      <c r="R108" s="22"/>
      <c r="S108" s="22"/>
      <c r="T108" s="22"/>
      <c r="U108" s="22"/>
      <c r="V108" s="22"/>
      <c r="W108" s="22"/>
      <c r="X108" s="22"/>
      <c r="Y108" s="22"/>
      <c r="Z108" s="22"/>
    </row>
    <row r="109" spans="1:26" ht="15" customHeight="1" x14ac:dyDescent="0.25">
      <c r="A109" s="15"/>
      <c r="B109" s="59" t="str">
        <f>IF(ReportType=Lists!$O$2, "", "Number of Change Orders")</f>
        <v/>
      </c>
      <c r="C109" s="153"/>
      <c r="D109" s="135"/>
      <c r="E109" s="137"/>
      <c r="F109" s="138"/>
      <c r="G109" s="138"/>
      <c r="H109" s="138"/>
      <c r="I109" s="135"/>
      <c r="J109" s="17"/>
    </row>
    <row r="110" spans="1:26" ht="15" customHeight="1" x14ac:dyDescent="0.25">
      <c r="A110" s="15"/>
      <c r="B110" s="59" t="str">
        <f>IF(ReportType=Lists!$O$2, "", "Total Value of Change Orders")</f>
        <v/>
      </c>
      <c r="C110" s="134"/>
      <c r="D110" s="135"/>
      <c r="E110" s="61"/>
      <c r="F110" s="116"/>
      <c r="G110" s="116"/>
      <c r="H110" s="116"/>
      <c r="I110" s="36"/>
      <c r="J110" s="17"/>
    </row>
    <row r="111" spans="1:26" ht="15" customHeight="1" x14ac:dyDescent="0.25">
      <c r="A111" s="15"/>
      <c r="B111" s="59" t="str">
        <f>IF(ReportType=Lists!$O$2, "", "Outstanding Liabilities")</f>
        <v/>
      </c>
      <c r="C111" s="134"/>
      <c r="D111" s="135"/>
      <c r="E111" s="61"/>
      <c r="F111" s="116"/>
      <c r="G111" s="116"/>
      <c r="H111" s="116"/>
      <c r="I111" s="36"/>
      <c r="J111" s="17"/>
    </row>
    <row r="112" spans="1:26" ht="15.75" customHeight="1" x14ac:dyDescent="0.25">
      <c r="A112" s="15"/>
      <c r="B112" s="10" t="str">
        <f>IF(ReportType=Lists!$O$2, "", "Unsettled Claims")</f>
        <v/>
      </c>
      <c r="C112" s="136"/>
      <c r="D112" s="135"/>
      <c r="E112" s="137"/>
      <c r="F112" s="138"/>
      <c r="G112" s="138"/>
      <c r="H112" s="138"/>
      <c r="I112" s="135"/>
      <c r="J112" s="17"/>
    </row>
    <row r="113" spans="1:10" ht="9.75" customHeight="1" x14ac:dyDescent="0.25">
      <c r="A113" s="15"/>
      <c r="J113" s="17"/>
    </row>
    <row r="114" spans="1:10" ht="15.75" customHeight="1" x14ac:dyDescent="0.25">
      <c r="A114" s="15"/>
      <c r="B114" s="22" t="s">
        <v>130</v>
      </c>
      <c r="J114" s="17"/>
    </row>
    <row r="115" spans="1:10" ht="15.75" customHeight="1" x14ac:dyDescent="0.25">
      <c r="A115" s="15"/>
      <c r="B115" s="139" t="s">
        <v>227</v>
      </c>
      <c r="C115" s="140"/>
      <c r="D115" s="140"/>
      <c r="E115" s="140"/>
      <c r="F115" s="140"/>
      <c r="G115" s="140"/>
      <c r="H115" s="140"/>
      <c r="I115" s="141"/>
      <c r="J115" s="17"/>
    </row>
    <row r="116" spans="1:10" ht="15.75" customHeight="1" x14ac:dyDescent="0.25">
      <c r="A116" s="15"/>
      <c r="B116" s="142"/>
      <c r="C116" s="122"/>
      <c r="D116" s="122"/>
      <c r="E116" s="122"/>
      <c r="F116" s="122"/>
      <c r="G116" s="122"/>
      <c r="H116" s="122"/>
      <c r="I116" s="143"/>
      <c r="J116" s="17"/>
    </row>
    <row r="117" spans="1:10" ht="15.75" customHeight="1" x14ac:dyDescent="0.25">
      <c r="A117" s="15"/>
      <c r="B117" s="142"/>
      <c r="C117" s="122"/>
      <c r="D117" s="122"/>
      <c r="E117" s="122"/>
      <c r="F117" s="122"/>
      <c r="G117" s="122"/>
      <c r="H117" s="122"/>
      <c r="I117" s="143"/>
      <c r="J117" s="17"/>
    </row>
    <row r="118" spans="1:10" ht="15.75" customHeight="1" x14ac:dyDescent="0.25">
      <c r="A118" s="15"/>
      <c r="B118" s="142"/>
      <c r="C118" s="122"/>
      <c r="D118" s="122"/>
      <c r="E118" s="122"/>
      <c r="F118" s="122"/>
      <c r="G118" s="122"/>
      <c r="H118" s="122"/>
      <c r="I118" s="143"/>
      <c r="J118" s="17"/>
    </row>
    <row r="119" spans="1:10" ht="15.75" customHeight="1" x14ac:dyDescent="0.25">
      <c r="A119" s="15"/>
      <c r="B119" s="142"/>
      <c r="C119" s="122"/>
      <c r="D119" s="122"/>
      <c r="E119" s="122"/>
      <c r="F119" s="122"/>
      <c r="G119" s="122"/>
      <c r="H119" s="122"/>
      <c r="I119" s="143"/>
      <c r="J119" s="17"/>
    </row>
    <row r="120" spans="1:10" ht="15.75" customHeight="1" x14ac:dyDescent="0.25">
      <c r="A120" s="15"/>
      <c r="B120" s="142"/>
      <c r="C120" s="122"/>
      <c r="D120" s="122"/>
      <c r="E120" s="122"/>
      <c r="F120" s="122"/>
      <c r="G120" s="122"/>
      <c r="H120" s="122"/>
      <c r="I120" s="143"/>
      <c r="J120" s="17"/>
    </row>
    <row r="121" spans="1:10" ht="15.75" customHeight="1" x14ac:dyDescent="0.25">
      <c r="A121" s="15"/>
      <c r="B121" s="142"/>
      <c r="C121" s="122"/>
      <c r="D121" s="122"/>
      <c r="E121" s="122"/>
      <c r="F121" s="122"/>
      <c r="G121" s="122"/>
      <c r="H121" s="122"/>
      <c r="I121" s="143"/>
      <c r="J121" s="17"/>
    </row>
    <row r="122" spans="1:10" ht="15.75" customHeight="1" x14ac:dyDescent="0.25">
      <c r="A122" s="15"/>
      <c r="B122" s="142"/>
      <c r="C122" s="122"/>
      <c r="D122" s="122"/>
      <c r="E122" s="122"/>
      <c r="F122" s="122"/>
      <c r="G122" s="122"/>
      <c r="H122" s="122"/>
      <c r="I122" s="143"/>
      <c r="J122" s="17"/>
    </row>
    <row r="123" spans="1:10" ht="15.75" customHeight="1" x14ac:dyDescent="0.25">
      <c r="A123" s="15"/>
      <c r="B123" s="142"/>
      <c r="C123" s="122"/>
      <c r="D123" s="122"/>
      <c r="E123" s="122"/>
      <c r="F123" s="122"/>
      <c r="G123" s="122"/>
      <c r="H123" s="122"/>
      <c r="I123" s="143"/>
      <c r="J123" s="17"/>
    </row>
    <row r="124" spans="1:10" ht="15.75" customHeight="1" x14ac:dyDescent="0.25">
      <c r="A124" s="15"/>
      <c r="B124" s="142"/>
      <c r="C124" s="122"/>
      <c r="D124" s="122"/>
      <c r="E124" s="122"/>
      <c r="F124" s="122"/>
      <c r="G124" s="122"/>
      <c r="H124" s="122"/>
      <c r="I124" s="143"/>
      <c r="J124" s="17"/>
    </row>
    <row r="125" spans="1:10" ht="15.75" customHeight="1" x14ac:dyDescent="0.25">
      <c r="A125" s="15"/>
      <c r="B125" s="142"/>
      <c r="C125" s="122"/>
      <c r="D125" s="122"/>
      <c r="E125" s="122"/>
      <c r="F125" s="122"/>
      <c r="G125" s="122"/>
      <c r="H125" s="122"/>
      <c r="I125" s="143"/>
      <c r="J125" s="17"/>
    </row>
    <row r="126" spans="1:10" ht="15.75" customHeight="1" x14ac:dyDescent="0.25">
      <c r="A126" s="15"/>
      <c r="B126" s="142"/>
      <c r="C126" s="122"/>
      <c r="D126" s="122"/>
      <c r="E126" s="122"/>
      <c r="F126" s="122"/>
      <c r="G126" s="122"/>
      <c r="H126" s="122"/>
      <c r="I126" s="143"/>
      <c r="J126" s="17"/>
    </row>
    <row r="127" spans="1:10" ht="15.75" customHeight="1" x14ac:dyDescent="0.25">
      <c r="A127" s="15"/>
      <c r="B127" s="142"/>
      <c r="C127" s="122"/>
      <c r="D127" s="122"/>
      <c r="E127" s="122"/>
      <c r="F127" s="122"/>
      <c r="G127" s="122"/>
      <c r="H127" s="122"/>
      <c r="I127" s="143"/>
      <c r="J127" s="17"/>
    </row>
    <row r="128" spans="1:10" ht="15.75" customHeight="1" x14ac:dyDescent="0.25">
      <c r="A128" s="15"/>
      <c r="B128" s="142"/>
      <c r="C128" s="122"/>
      <c r="D128" s="122"/>
      <c r="E128" s="122"/>
      <c r="F128" s="122"/>
      <c r="G128" s="122"/>
      <c r="H128" s="122"/>
      <c r="I128" s="143"/>
      <c r="J128" s="17"/>
    </row>
    <row r="129" spans="1:10" ht="15.75" customHeight="1" x14ac:dyDescent="0.25">
      <c r="A129" s="15"/>
      <c r="B129" s="142"/>
      <c r="C129" s="122"/>
      <c r="D129" s="122"/>
      <c r="E129" s="122"/>
      <c r="F129" s="122"/>
      <c r="G129" s="122"/>
      <c r="H129" s="122"/>
      <c r="I129" s="143"/>
      <c r="J129" s="17"/>
    </row>
    <row r="130" spans="1:10" ht="15.75" customHeight="1" x14ac:dyDescent="0.25">
      <c r="A130" s="15"/>
      <c r="B130" s="142"/>
      <c r="C130" s="122"/>
      <c r="D130" s="122"/>
      <c r="E130" s="122"/>
      <c r="F130" s="122"/>
      <c r="G130" s="122"/>
      <c r="H130" s="122"/>
      <c r="I130" s="143"/>
      <c r="J130" s="17"/>
    </row>
    <row r="131" spans="1:10" ht="15.75" customHeight="1" x14ac:dyDescent="0.25">
      <c r="A131" s="15"/>
      <c r="B131" s="142"/>
      <c r="C131" s="122"/>
      <c r="D131" s="122"/>
      <c r="E131" s="122"/>
      <c r="F131" s="122"/>
      <c r="G131" s="122"/>
      <c r="H131" s="122"/>
      <c r="I131" s="143"/>
      <c r="J131" s="17"/>
    </row>
    <row r="132" spans="1:10" ht="15.75" customHeight="1" x14ac:dyDescent="0.25">
      <c r="A132" s="15"/>
      <c r="B132" s="142"/>
      <c r="C132" s="122"/>
      <c r="D132" s="122"/>
      <c r="E132" s="122"/>
      <c r="F132" s="122"/>
      <c r="G132" s="122"/>
      <c r="H132" s="122"/>
      <c r="I132" s="143"/>
      <c r="J132" s="17"/>
    </row>
    <row r="133" spans="1:10" ht="15.75" customHeight="1" x14ac:dyDescent="0.25">
      <c r="A133" s="15"/>
      <c r="B133" s="142"/>
      <c r="C133" s="122"/>
      <c r="D133" s="122"/>
      <c r="E133" s="122"/>
      <c r="F133" s="122"/>
      <c r="G133" s="122"/>
      <c r="H133" s="122"/>
      <c r="I133" s="143"/>
      <c r="J133" s="17"/>
    </row>
    <row r="134" spans="1:10" ht="15.75" customHeight="1" x14ac:dyDescent="0.25">
      <c r="A134" s="15"/>
      <c r="B134" s="144"/>
      <c r="C134" s="145"/>
      <c r="D134" s="145"/>
      <c r="E134" s="145"/>
      <c r="F134" s="145"/>
      <c r="G134" s="145"/>
      <c r="H134" s="145"/>
      <c r="I134" s="146"/>
      <c r="J134" s="17"/>
    </row>
    <row r="135" spans="1:10" ht="9.75" customHeight="1" x14ac:dyDescent="0.25">
      <c r="A135" s="3"/>
      <c r="B135" s="25"/>
      <c r="C135" s="25"/>
      <c r="D135" s="25"/>
      <c r="E135" s="25"/>
      <c r="F135" s="25"/>
      <c r="G135" s="25"/>
      <c r="H135" s="25"/>
      <c r="I135" s="25"/>
      <c r="J135" s="4"/>
    </row>
    <row r="136" spans="1:10" ht="15.75" customHeight="1" x14ac:dyDescent="0.25"/>
    <row r="137" spans="1:10" ht="15.75" customHeight="1" x14ac:dyDescent="0.25"/>
    <row r="138" spans="1:10" ht="15.75" customHeight="1" x14ac:dyDescent="0.25"/>
    <row r="139" spans="1:10" ht="15.75" customHeight="1" x14ac:dyDescent="0.25"/>
    <row r="140" spans="1:10" ht="15.75" customHeight="1" x14ac:dyDescent="0.25"/>
    <row r="141" spans="1:10" ht="15.75" customHeight="1" x14ac:dyDescent="0.25"/>
    <row r="142" spans="1:10" ht="15.75" customHeight="1" x14ac:dyDescent="0.25"/>
    <row r="143" spans="1:10" ht="15.75" customHeight="1" x14ac:dyDescent="0.25"/>
    <row r="144" spans="1:10"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3">
    <mergeCell ref="B1:I1"/>
    <mergeCell ref="B3:I3"/>
    <mergeCell ref="B4:I4"/>
    <mergeCell ref="C5:H5"/>
    <mergeCell ref="C6:H6"/>
    <mergeCell ref="C7:H7"/>
    <mergeCell ref="B9:I9"/>
    <mergeCell ref="C10:H10"/>
    <mergeCell ref="C11:H11"/>
    <mergeCell ref="C12:H12"/>
    <mergeCell ref="A14:J14"/>
    <mergeCell ref="C16:I19"/>
    <mergeCell ref="B17:B19"/>
    <mergeCell ref="B22:B27"/>
    <mergeCell ref="C21:I27"/>
    <mergeCell ref="B29:I29"/>
    <mergeCell ref="C30:I30"/>
    <mergeCell ref="C31:D31"/>
    <mergeCell ref="E31:G31"/>
    <mergeCell ref="H31:H32"/>
    <mergeCell ref="I31:I32"/>
    <mergeCell ref="B50:I50"/>
    <mergeCell ref="C51:D51"/>
    <mergeCell ref="E51:F51"/>
    <mergeCell ref="G51:H51"/>
    <mergeCell ref="C52:D52"/>
    <mergeCell ref="G52:H52"/>
    <mergeCell ref="C53:D53"/>
    <mergeCell ref="G53:H53"/>
    <mergeCell ref="B55:I55"/>
    <mergeCell ref="B56:D56"/>
    <mergeCell ref="B64:I64"/>
    <mergeCell ref="A72:J72"/>
    <mergeCell ref="B74:D74"/>
    <mergeCell ref="B75:I75"/>
    <mergeCell ref="B76:D76"/>
    <mergeCell ref="B78:I78"/>
    <mergeCell ref="B85:D85"/>
    <mergeCell ref="B87:I87"/>
    <mergeCell ref="B91:D91"/>
    <mergeCell ref="B97:D97"/>
    <mergeCell ref="B99:I99"/>
    <mergeCell ref="C111:D111"/>
    <mergeCell ref="C112:D112"/>
    <mergeCell ref="E112:I112"/>
    <mergeCell ref="B115:I134"/>
    <mergeCell ref="B104:D104"/>
    <mergeCell ref="B107:I107"/>
    <mergeCell ref="C108:D108"/>
    <mergeCell ref="E108:I108"/>
    <mergeCell ref="C109:D109"/>
    <mergeCell ref="E109:I109"/>
    <mergeCell ref="C110:D110"/>
  </mergeCells>
  <conditionalFormatting sqref="A110:C111 E110:J111 A112:J135">
    <cfRule type="expression" dxfId="3" priority="3">
      <formula>CELL("PROTECT", A110)=0</formula>
    </cfRule>
  </conditionalFormatting>
  <conditionalFormatting sqref="A1:J56 A59:J109 A57:E58 G57:J58">
    <cfRule type="expression" dxfId="2" priority="2">
      <formula>CELL("PROTECT", A1)=0</formula>
    </cfRule>
  </conditionalFormatting>
  <conditionalFormatting sqref="E95:I96">
    <cfRule type="expression" dxfId="1" priority="5">
      <formula>$B95=""</formula>
    </cfRule>
  </conditionalFormatting>
  <conditionalFormatting sqref="F57:F58">
    <cfRule type="expression" dxfId="0" priority="1">
      <formula>CELL("PROTECT", F57)=0</formula>
    </cfRule>
  </conditionalFormatting>
  <dataValidations disablePrompts="1" count="1">
    <dataValidation type="list" allowBlank="1" showErrorMessage="1" sqref="K63" xr:uid="{00000000-0002-0000-0100-000002000000}">
      <formula1>"PMoptions"</formula1>
    </dataValidation>
  </dataValidations>
  <hyperlinks>
    <hyperlink ref="C12" r:id="rId1" xr:uid="{00000000-0004-0000-0100-000000000000}"/>
  </hyperlinks>
  <pageMargins left="0.45" right="0.45" top="0.5" bottom="0.5" header="0" footer="0"/>
  <pageSetup scale="63" orientation="portrait" r:id="rId2"/>
  <headerFooter>
    <oddFooter>&amp;C&amp;P</oddFooter>
  </headerFooter>
  <rowBreaks count="1" manualBreakCount="1">
    <brk id="71" man="1"/>
  </rowBreaks>
  <extLst>
    <ext xmlns:x14="http://schemas.microsoft.com/office/spreadsheetml/2009/9/main" uri="{CCE6A557-97BC-4b89-ADB6-D9C93CAAB3DF}">
      <x14:dataValidations xmlns:xm="http://schemas.microsoft.com/office/excel/2006/main" disablePrompts="1" count="7">
        <x14:dataValidation type="list" allowBlank="1" showErrorMessage="1" xr:uid="{00000000-0002-0000-0100-000000000000}">
          <x14:formula1>
            <xm:f>Lists!$B$2:$B$65</xm:f>
          </x14:formula1>
          <xm:sqref>C51</xm:sqref>
        </x14:dataValidation>
        <x14:dataValidation type="list" allowBlank="1" showErrorMessage="1" xr:uid="{00000000-0002-0000-0100-000001000000}">
          <x14:formula1>
            <xm:f>Lists!$O$2:$O$3</xm:f>
          </x14:formula1>
          <xm:sqref>B3</xm:sqref>
        </x14:dataValidation>
        <x14:dataValidation type="list" allowBlank="1" showErrorMessage="1" xr:uid="{00000000-0002-0000-0100-000003000000}">
          <x14:formula1>
            <xm:f>Lists!$J$2:$J$5</xm:f>
          </x14:formula1>
          <xm:sqref>C53</xm:sqref>
        </x14:dataValidation>
        <x14:dataValidation type="list" allowBlank="1" showErrorMessage="1" xr:uid="{00000000-0002-0000-0100-000004000000}">
          <x14:formula1>
            <xm:f>Lists!$D$8:$D$10</xm:f>
          </x14:formula1>
          <xm:sqref>H56</xm:sqref>
        </x14:dataValidation>
        <x14:dataValidation type="list" allowBlank="1" showErrorMessage="1" xr:uid="{00000000-0002-0000-0100-000005000000}">
          <x14:formula1>
            <xm:f>Lists!$M$2:$M$26</xm:f>
          </x14:formula1>
          <xm:sqref>B4</xm:sqref>
        </x14:dataValidation>
        <x14:dataValidation type="list" allowBlank="1" showErrorMessage="1" xr:uid="{00000000-0002-0000-0100-000006000000}">
          <x14:formula1>
            <xm:f>Lists!$D$2:$D$3</xm:f>
          </x14:formula1>
          <xm:sqref>G52:G53</xm:sqref>
        </x14:dataValidation>
        <x14:dataValidation type="list" allowBlank="1" showErrorMessage="1" xr:uid="{00000000-0002-0000-0100-000007000000}">
          <x14:formula1>
            <xm:f>Lists!$F$2:$F$4</xm:f>
          </x14:formula1>
          <xm:sqref>G51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topLeftCell="A19" workbookViewId="0">
      <selection sqref="A1:R2"/>
    </sheetView>
  </sheetViews>
  <sheetFormatPr defaultColWidth="14.42578125" defaultRowHeight="15" customHeight="1" x14ac:dyDescent="0.25"/>
  <cols>
    <col min="1" max="8" width="9.28515625" customWidth="1"/>
    <col min="9" max="9" width="6.28515625" customWidth="1"/>
    <col min="10" max="17" width="9.28515625" customWidth="1"/>
    <col min="18" max="18" width="4" customWidth="1"/>
    <col min="19" max="19" width="9.28515625" customWidth="1"/>
    <col min="20" max="26" width="8.7109375" customWidth="1"/>
  </cols>
  <sheetData>
    <row r="1" spans="1:26" ht="15" customHeight="1" x14ac:dyDescent="0.35">
      <c r="A1" s="186" t="s">
        <v>131</v>
      </c>
      <c r="B1" s="122"/>
      <c r="C1" s="122"/>
      <c r="D1" s="122"/>
      <c r="E1" s="122"/>
      <c r="F1" s="122"/>
      <c r="G1" s="122"/>
      <c r="H1" s="122"/>
      <c r="I1" s="122"/>
      <c r="J1" s="122"/>
      <c r="K1" s="122"/>
      <c r="L1" s="122"/>
      <c r="M1" s="122"/>
      <c r="N1" s="122"/>
      <c r="O1" s="122"/>
      <c r="P1" s="122"/>
      <c r="Q1" s="122"/>
      <c r="R1" s="122"/>
      <c r="S1" s="18"/>
      <c r="T1" s="117"/>
      <c r="U1" s="117"/>
      <c r="V1" s="117"/>
      <c r="W1" s="117"/>
      <c r="X1" s="117"/>
      <c r="Y1" s="117"/>
      <c r="Z1" s="117"/>
    </row>
    <row r="2" spans="1:26" ht="15" customHeight="1" x14ac:dyDescent="0.35">
      <c r="A2" s="122"/>
      <c r="B2" s="122"/>
      <c r="C2" s="122"/>
      <c r="D2" s="122"/>
      <c r="E2" s="122"/>
      <c r="F2" s="122"/>
      <c r="G2" s="122"/>
      <c r="H2" s="122"/>
      <c r="I2" s="122"/>
      <c r="J2" s="122"/>
      <c r="K2" s="122"/>
      <c r="L2" s="122"/>
      <c r="M2" s="122"/>
      <c r="N2" s="122"/>
      <c r="O2" s="122"/>
      <c r="P2" s="122"/>
      <c r="Q2" s="122"/>
      <c r="R2" s="122"/>
      <c r="S2" s="18"/>
      <c r="T2" s="117"/>
      <c r="U2" s="117"/>
      <c r="V2" s="117"/>
      <c r="W2" s="117"/>
      <c r="X2" s="117"/>
      <c r="Y2" s="117"/>
      <c r="Z2" s="117"/>
    </row>
    <row r="3" spans="1:26" ht="9"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R2"/>
  </mergeCells>
  <pageMargins left="0.7" right="0.7" top="0.75" bottom="0.75" header="0" footer="0"/>
  <pageSetup scale="54"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sheetViews>
  <sheetFormatPr defaultColWidth="14.42578125" defaultRowHeight="15" customHeight="1" x14ac:dyDescent="0.25"/>
  <cols>
    <col min="1" max="8" width="9.140625" customWidth="1"/>
    <col min="9" max="9" width="6.140625" customWidth="1"/>
    <col min="10" max="17" width="9.140625" customWidth="1"/>
    <col min="18" max="18" width="4" customWidth="1"/>
    <col min="19" max="19" width="9.140625" customWidth="1"/>
    <col min="20" max="26" width="8.7109375" customWidth="1"/>
  </cols>
  <sheetData>
    <row r="1" spans="1:26" ht="15" customHeight="1" x14ac:dyDescent="0.35">
      <c r="A1" s="186" t="s">
        <v>131</v>
      </c>
      <c r="B1" s="122"/>
      <c r="C1" s="122"/>
      <c r="D1" s="122"/>
      <c r="E1" s="122"/>
      <c r="F1" s="122"/>
      <c r="G1" s="122"/>
      <c r="H1" s="122"/>
      <c r="I1" s="122"/>
      <c r="J1" s="122"/>
      <c r="K1" s="122"/>
      <c r="L1" s="122"/>
      <c r="M1" s="122"/>
      <c r="N1" s="122"/>
      <c r="O1" s="122"/>
      <c r="P1" s="122"/>
      <c r="Q1" s="122"/>
      <c r="R1" s="122"/>
      <c r="S1" s="18"/>
      <c r="T1" s="117"/>
      <c r="U1" s="117"/>
      <c r="V1" s="117"/>
      <c r="W1" s="117"/>
      <c r="X1" s="117"/>
      <c r="Y1" s="117"/>
      <c r="Z1" s="117"/>
    </row>
    <row r="2" spans="1:26" ht="15" customHeight="1" x14ac:dyDescent="0.35">
      <c r="A2" s="122"/>
      <c r="B2" s="122"/>
      <c r="C2" s="122"/>
      <c r="D2" s="122"/>
      <c r="E2" s="122"/>
      <c r="F2" s="122"/>
      <c r="G2" s="122"/>
      <c r="H2" s="122"/>
      <c r="I2" s="122"/>
      <c r="J2" s="122"/>
      <c r="K2" s="122"/>
      <c r="L2" s="122"/>
      <c r="M2" s="122"/>
      <c r="N2" s="122"/>
      <c r="O2" s="122"/>
      <c r="P2" s="122"/>
      <c r="Q2" s="122"/>
      <c r="R2" s="122"/>
      <c r="S2" s="18"/>
      <c r="T2" s="117"/>
      <c r="U2" s="117"/>
      <c r="V2" s="117"/>
      <c r="W2" s="117"/>
      <c r="X2" s="117"/>
      <c r="Y2" s="117"/>
      <c r="Z2" s="117"/>
    </row>
    <row r="3" spans="1:26" ht="9"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R2"/>
  </mergeCells>
  <pageMargins left="0.7" right="0.7" top="0.75" bottom="0.75" header="0" footer="0"/>
  <pageSetup scale="54"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1000"/>
  <sheetViews>
    <sheetView workbookViewId="0"/>
  </sheetViews>
  <sheetFormatPr defaultColWidth="14.42578125" defaultRowHeight="15" customHeight="1" x14ac:dyDescent="0.25"/>
  <cols>
    <col min="1" max="1" width="8.7109375" customWidth="1"/>
    <col min="2" max="2" width="50.140625" customWidth="1"/>
    <col min="3" max="7" width="8.7109375" customWidth="1"/>
    <col min="8" max="8" width="9.140625" customWidth="1"/>
    <col min="9" max="12" width="8.7109375" customWidth="1"/>
    <col min="13" max="13" width="15.42578125" customWidth="1"/>
    <col min="14" max="14" width="8.7109375" customWidth="1"/>
    <col min="15" max="15" width="58.85546875" customWidth="1"/>
    <col min="16" max="26" width="8.7109375" customWidth="1"/>
  </cols>
  <sheetData>
    <row r="1" spans="2:15" x14ac:dyDescent="0.25">
      <c r="B1" s="22" t="s">
        <v>68</v>
      </c>
      <c r="C1" s="22"/>
      <c r="D1" s="22" t="s">
        <v>132</v>
      </c>
      <c r="E1" s="22"/>
      <c r="F1" s="22" t="s">
        <v>133</v>
      </c>
      <c r="G1" s="22"/>
      <c r="H1" s="118"/>
      <c r="I1" s="22"/>
      <c r="J1" s="22"/>
      <c r="K1" s="22"/>
      <c r="L1" s="22"/>
      <c r="M1" s="22" t="s">
        <v>134</v>
      </c>
      <c r="N1" s="22"/>
      <c r="O1" s="22" t="s">
        <v>135</v>
      </c>
    </row>
    <row r="2" spans="2:15" ht="15" customHeight="1" x14ac:dyDescent="0.25">
      <c r="B2" s="13" t="s">
        <v>136</v>
      </c>
      <c r="D2" s="13" t="s">
        <v>74</v>
      </c>
      <c r="F2" s="13" t="s">
        <v>71</v>
      </c>
      <c r="H2" s="119" t="s">
        <v>137</v>
      </c>
      <c r="J2" s="13" t="s">
        <v>76</v>
      </c>
      <c r="M2" s="13" t="s">
        <v>138</v>
      </c>
      <c r="O2" s="13" t="s">
        <v>24</v>
      </c>
    </row>
    <row r="3" spans="2:15" ht="15" customHeight="1" x14ac:dyDescent="0.25">
      <c r="B3" s="13" t="s">
        <v>139</v>
      </c>
      <c r="D3" s="13" t="s">
        <v>140</v>
      </c>
      <c r="F3" s="13" t="s">
        <v>26</v>
      </c>
      <c r="H3" s="120" t="s">
        <v>141</v>
      </c>
      <c r="J3" s="13" t="s">
        <v>142</v>
      </c>
      <c r="M3" s="13" t="str">
        <f t="shared" ref="M3:M26" ca="1" si="0">TEXT(DATE(YEAR(TODAY()), MONTH(TODAY())+ROWS($M$2:$M3)-1, DAY(1)), "MMMM YYYY")</f>
        <v>July 2025</v>
      </c>
      <c r="O3" s="13" t="s">
        <v>143</v>
      </c>
    </row>
    <row r="4" spans="2:15" ht="15" customHeight="1" x14ac:dyDescent="0.25">
      <c r="B4" s="13" t="s">
        <v>144</v>
      </c>
      <c r="F4" s="13" t="s">
        <v>145</v>
      </c>
      <c r="H4" s="119" t="s">
        <v>146</v>
      </c>
      <c r="J4" s="13" t="s">
        <v>147</v>
      </c>
      <c r="M4" s="13" t="str">
        <f t="shared" ca="1" si="0"/>
        <v>August 2025</v>
      </c>
    </row>
    <row r="5" spans="2:15" ht="15" customHeight="1" x14ac:dyDescent="0.25">
      <c r="B5" s="13" t="s">
        <v>148</v>
      </c>
      <c r="H5" s="120" t="s">
        <v>149</v>
      </c>
      <c r="J5" s="13" t="s">
        <v>145</v>
      </c>
      <c r="M5" s="13" t="str">
        <f t="shared" ca="1" si="0"/>
        <v>September 2025</v>
      </c>
    </row>
    <row r="6" spans="2:15" ht="15" customHeight="1" x14ac:dyDescent="0.25">
      <c r="B6" s="13" t="s">
        <v>150</v>
      </c>
      <c r="H6" s="119" t="s">
        <v>151</v>
      </c>
      <c r="M6" s="13" t="str">
        <f t="shared" ca="1" si="0"/>
        <v>October 2025</v>
      </c>
    </row>
    <row r="7" spans="2:15" ht="15" customHeight="1" x14ac:dyDescent="0.25">
      <c r="B7" s="13" t="s">
        <v>152</v>
      </c>
      <c r="H7" s="120" t="s">
        <v>153</v>
      </c>
      <c r="M7" s="13" t="str">
        <f t="shared" ca="1" si="0"/>
        <v>November 2025</v>
      </c>
    </row>
    <row r="8" spans="2:15" ht="15" customHeight="1" x14ac:dyDescent="0.25">
      <c r="B8" s="13" t="s">
        <v>154</v>
      </c>
      <c r="D8" s="13" t="s">
        <v>155</v>
      </c>
      <c r="H8" s="119" t="s">
        <v>156</v>
      </c>
      <c r="M8" s="13" t="str">
        <f t="shared" ca="1" si="0"/>
        <v>December 2025</v>
      </c>
    </row>
    <row r="9" spans="2:15" ht="15" customHeight="1" x14ac:dyDescent="0.25">
      <c r="B9" s="13" t="s">
        <v>69</v>
      </c>
      <c r="D9" s="13" t="s">
        <v>157</v>
      </c>
      <c r="H9" s="120" t="s">
        <v>158</v>
      </c>
      <c r="M9" s="13" t="str">
        <f t="shared" ca="1" si="0"/>
        <v>January 2026</v>
      </c>
    </row>
    <row r="10" spans="2:15" ht="15" customHeight="1" x14ac:dyDescent="0.25">
      <c r="B10" s="13" t="s">
        <v>159</v>
      </c>
      <c r="D10" s="13" t="s">
        <v>82</v>
      </c>
      <c r="H10" s="119" t="s">
        <v>160</v>
      </c>
      <c r="M10" s="13" t="str">
        <f t="shared" ca="1" si="0"/>
        <v>February 2026</v>
      </c>
    </row>
    <row r="11" spans="2:15" ht="15" customHeight="1" x14ac:dyDescent="0.25">
      <c r="B11" s="13" t="s">
        <v>161</v>
      </c>
      <c r="H11" s="120" t="s">
        <v>162</v>
      </c>
      <c r="M11" s="13" t="str">
        <f t="shared" ca="1" si="0"/>
        <v>March 2026</v>
      </c>
    </row>
    <row r="12" spans="2:15" ht="15" customHeight="1" x14ac:dyDescent="0.25">
      <c r="B12" s="13" t="s">
        <v>163</v>
      </c>
      <c r="H12" s="120" t="s">
        <v>164</v>
      </c>
      <c r="M12" s="13" t="str">
        <f t="shared" ca="1" si="0"/>
        <v>April 2026</v>
      </c>
    </row>
    <row r="13" spans="2:15" ht="15" customHeight="1" x14ac:dyDescent="0.25">
      <c r="B13" s="13" t="s">
        <v>165</v>
      </c>
      <c r="H13" s="120" t="s">
        <v>166</v>
      </c>
      <c r="M13" s="13" t="str">
        <f t="shared" ca="1" si="0"/>
        <v>May 2026</v>
      </c>
    </row>
    <row r="14" spans="2:15" ht="15" customHeight="1" x14ac:dyDescent="0.25">
      <c r="B14" s="13" t="s">
        <v>167</v>
      </c>
      <c r="H14" s="119" t="s">
        <v>168</v>
      </c>
      <c r="M14" s="13" t="str">
        <f t="shared" ca="1" si="0"/>
        <v>June 2026</v>
      </c>
    </row>
    <row r="15" spans="2:15" ht="15" customHeight="1" x14ac:dyDescent="0.25">
      <c r="B15" s="13" t="s">
        <v>169</v>
      </c>
      <c r="H15" s="120" t="s">
        <v>170</v>
      </c>
      <c r="M15" s="13" t="str">
        <f t="shared" ca="1" si="0"/>
        <v>July 2026</v>
      </c>
    </row>
    <row r="16" spans="2:15" ht="15" customHeight="1" x14ac:dyDescent="0.25">
      <c r="B16" s="13" t="s">
        <v>171</v>
      </c>
      <c r="H16" s="119" t="s">
        <v>172</v>
      </c>
      <c r="M16" s="13" t="str">
        <f t="shared" ca="1" si="0"/>
        <v>August 2026</v>
      </c>
    </row>
    <row r="17" spans="2:13" ht="15" customHeight="1" x14ac:dyDescent="0.25">
      <c r="B17" s="13" t="s">
        <v>173</v>
      </c>
      <c r="H17" s="120" t="s">
        <v>174</v>
      </c>
      <c r="M17" s="13" t="str">
        <f t="shared" ca="1" si="0"/>
        <v>September 2026</v>
      </c>
    </row>
    <row r="18" spans="2:13" ht="15" customHeight="1" x14ac:dyDescent="0.25">
      <c r="B18" s="13" t="s">
        <v>175</v>
      </c>
      <c r="H18" s="119" t="s">
        <v>176</v>
      </c>
      <c r="M18" s="13" t="str">
        <f t="shared" ca="1" si="0"/>
        <v>October 2026</v>
      </c>
    </row>
    <row r="19" spans="2:13" ht="15" customHeight="1" x14ac:dyDescent="0.25">
      <c r="B19" s="13" t="s">
        <v>177</v>
      </c>
      <c r="H19" s="120" t="s">
        <v>178</v>
      </c>
      <c r="M19" s="13" t="str">
        <f t="shared" ca="1" si="0"/>
        <v>November 2026</v>
      </c>
    </row>
    <row r="20" spans="2:13" ht="15" customHeight="1" x14ac:dyDescent="0.25">
      <c r="B20" s="13" t="s">
        <v>179</v>
      </c>
      <c r="H20" s="119" t="s">
        <v>180</v>
      </c>
      <c r="M20" s="13" t="str">
        <f t="shared" ca="1" si="0"/>
        <v>December 2026</v>
      </c>
    </row>
    <row r="21" spans="2:13" ht="15" customHeight="1" x14ac:dyDescent="0.25">
      <c r="B21" s="13" t="s">
        <v>181</v>
      </c>
      <c r="H21" s="119">
        <v>2022</v>
      </c>
      <c r="M21" s="13" t="str">
        <f t="shared" ca="1" si="0"/>
        <v>January 2027</v>
      </c>
    </row>
    <row r="22" spans="2:13" ht="15" customHeight="1" x14ac:dyDescent="0.25">
      <c r="B22" s="13" t="s">
        <v>182</v>
      </c>
      <c r="H22" s="119" t="s">
        <v>183</v>
      </c>
      <c r="M22" s="13" t="str">
        <f t="shared" ca="1" si="0"/>
        <v>February 2027</v>
      </c>
    </row>
    <row r="23" spans="2:13" ht="15" customHeight="1" x14ac:dyDescent="0.25">
      <c r="B23" s="13" t="s">
        <v>184</v>
      </c>
      <c r="H23" s="119">
        <v>2024</v>
      </c>
      <c r="M23" s="13" t="str">
        <f t="shared" ca="1" si="0"/>
        <v>March 2027</v>
      </c>
    </row>
    <row r="24" spans="2:13" ht="15" customHeight="1" x14ac:dyDescent="0.25">
      <c r="B24" s="13" t="s">
        <v>185</v>
      </c>
      <c r="H24" s="119"/>
      <c r="M24" s="13" t="str">
        <f t="shared" ca="1" si="0"/>
        <v>April 2027</v>
      </c>
    </row>
    <row r="25" spans="2:13" ht="15" customHeight="1" x14ac:dyDescent="0.25">
      <c r="B25" s="13" t="s">
        <v>186</v>
      </c>
      <c r="H25" s="119"/>
      <c r="M25" s="13" t="str">
        <f t="shared" ca="1" si="0"/>
        <v>May 2027</v>
      </c>
    </row>
    <row r="26" spans="2:13" ht="15" customHeight="1" x14ac:dyDescent="0.25">
      <c r="B26" s="13" t="s">
        <v>187</v>
      </c>
      <c r="H26" s="119"/>
      <c r="M26" s="13" t="str">
        <f t="shared" ca="1" si="0"/>
        <v>June 2027</v>
      </c>
    </row>
    <row r="27" spans="2:13" ht="15" customHeight="1" x14ac:dyDescent="0.25">
      <c r="B27" s="13" t="s">
        <v>188</v>
      </c>
      <c r="H27" s="119"/>
    </row>
    <row r="28" spans="2:13" ht="15" customHeight="1" x14ac:dyDescent="0.25">
      <c r="B28" s="13" t="s">
        <v>189</v>
      </c>
      <c r="H28" s="119"/>
    </row>
    <row r="29" spans="2:13" ht="15" customHeight="1" x14ac:dyDescent="0.25">
      <c r="B29" s="13" t="s">
        <v>190</v>
      </c>
      <c r="H29" s="119"/>
    </row>
    <row r="30" spans="2:13" ht="15" customHeight="1" x14ac:dyDescent="0.25">
      <c r="B30" s="13" t="s">
        <v>191</v>
      </c>
      <c r="H30" s="119"/>
    </row>
    <row r="31" spans="2:13" ht="15" customHeight="1" x14ac:dyDescent="0.25">
      <c r="B31" s="13" t="s">
        <v>192</v>
      </c>
      <c r="H31" s="119"/>
    </row>
    <row r="32" spans="2:13" ht="15" customHeight="1" x14ac:dyDescent="0.25">
      <c r="B32" s="13" t="s">
        <v>193</v>
      </c>
      <c r="H32" s="119"/>
    </row>
    <row r="33" spans="2:8" ht="15" customHeight="1" x14ac:dyDescent="0.25">
      <c r="B33" s="13" t="s">
        <v>194</v>
      </c>
      <c r="H33" s="119"/>
    </row>
    <row r="34" spans="2:8" ht="15" customHeight="1" x14ac:dyDescent="0.25">
      <c r="B34" s="13" t="s">
        <v>195</v>
      </c>
      <c r="H34" s="119"/>
    </row>
    <row r="35" spans="2:8" ht="15" customHeight="1" x14ac:dyDescent="0.25">
      <c r="B35" s="13" t="s">
        <v>196</v>
      </c>
      <c r="H35" s="119"/>
    </row>
    <row r="36" spans="2:8" ht="15" customHeight="1" x14ac:dyDescent="0.25">
      <c r="B36" s="13" t="s">
        <v>197</v>
      </c>
      <c r="H36" s="119"/>
    </row>
    <row r="37" spans="2:8" ht="15" customHeight="1" x14ac:dyDescent="0.25">
      <c r="B37" s="13" t="s">
        <v>198</v>
      </c>
      <c r="H37" s="119"/>
    </row>
    <row r="38" spans="2:8" ht="15" customHeight="1" x14ac:dyDescent="0.25">
      <c r="B38" s="13" t="s">
        <v>199</v>
      </c>
      <c r="H38" s="119"/>
    </row>
    <row r="39" spans="2:8" ht="15" customHeight="1" x14ac:dyDescent="0.25">
      <c r="B39" s="13" t="s">
        <v>200</v>
      </c>
      <c r="H39" s="119"/>
    </row>
    <row r="40" spans="2:8" ht="15" customHeight="1" x14ac:dyDescent="0.25">
      <c r="B40" s="13" t="s">
        <v>201</v>
      </c>
      <c r="H40" s="119"/>
    </row>
    <row r="41" spans="2:8" ht="15" customHeight="1" x14ac:dyDescent="0.25">
      <c r="B41" s="13" t="s">
        <v>202</v>
      </c>
      <c r="H41" s="119"/>
    </row>
    <row r="42" spans="2:8" ht="15" customHeight="1" x14ac:dyDescent="0.25">
      <c r="B42" s="13" t="s">
        <v>203</v>
      </c>
      <c r="H42" s="119"/>
    </row>
    <row r="43" spans="2:8" ht="15" customHeight="1" x14ac:dyDescent="0.25">
      <c r="B43" s="13" t="s">
        <v>204</v>
      </c>
      <c r="H43" s="119"/>
    </row>
    <row r="44" spans="2:8" ht="15" customHeight="1" x14ac:dyDescent="0.25">
      <c r="B44" s="13" t="s">
        <v>205</v>
      </c>
      <c r="H44" s="119"/>
    </row>
    <row r="45" spans="2:8" ht="15" customHeight="1" x14ac:dyDescent="0.25">
      <c r="B45" s="13" t="s">
        <v>206</v>
      </c>
      <c r="H45" s="119"/>
    </row>
    <row r="46" spans="2:8" ht="15" customHeight="1" x14ac:dyDescent="0.25">
      <c r="B46" s="13" t="s">
        <v>207</v>
      </c>
      <c r="H46" s="119"/>
    </row>
    <row r="47" spans="2:8" ht="15" customHeight="1" x14ac:dyDescent="0.25">
      <c r="B47" s="13" t="s">
        <v>208</v>
      </c>
      <c r="H47" s="119"/>
    </row>
    <row r="48" spans="2:8" ht="15" customHeight="1" x14ac:dyDescent="0.25">
      <c r="B48" s="13" t="s">
        <v>209</v>
      </c>
      <c r="H48" s="119"/>
    </row>
    <row r="49" spans="2:8" ht="15" customHeight="1" x14ac:dyDescent="0.25">
      <c r="B49" s="13" t="s">
        <v>210</v>
      </c>
      <c r="H49" s="119"/>
    </row>
    <row r="50" spans="2:8" ht="15" customHeight="1" x14ac:dyDescent="0.25">
      <c r="B50" s="13" t="s">
        <v>211</v>
      </c>
      <c r="H50" s="119"/>
    </row>
    <row r="51" spans="2:8" ht="15" customHeight="1" x14ac:dyDescent="0.25">
      <c r="B51" s="13" t="s">
        <v>212</v>
      </c>
      <c r="H51" s="119"/>
    </row>
    <row r="52" spans="2:8" ht="15" customHeight="1" x14ac:dyDescent="0.25">
      <c r="B52" s="13" t="s">
        <v>213</v>
      </c>
      <c r="H52" s="119"/>
    </row>
    <row r="53" spans="2:8" ht="15" customHeight="1" x14ac:dyDescent="0.25">
      <c r="B53" s="13" t="s">
        <v>214</v>
      </c>
      <c r="H53" s="119"/>
    </row>
    <row r="54" spans="2:8" ht="15" customHeight="1" x14ac:dyDescent="0.25">
      <c r="B54" s="13" t="s">
        <v>215</v>
      </c>
      <c r="H54" s="119"/>
    </row>
    <row r="55" spans="2:8" ht="15" customHeight="1" x14ac:dyDescent="0.25">
      <c r="B55" s="13" t="s">
        <v>216</v>
      </c>
      <c r="H55" s="119"/>
    </row>
    <row r="56" spans="2:8" ht="15" customHeight="1" x14ac:dyDescent="0.25">
      <c r="B56" s="13" t="s">
        <v>217</v>
      </c>
      <c r="H56" s="119"/>
    </row>
    <row r="57" spans="2:8" ht="15" customHeight="1" x14ac:dyDescent="0.25">
      <c r="B57" s="13" t="s">
        <v>218</v>
      </c>
      <c r="H57" s="119"/>
    </row>
    <row r="58" spans="2:8" ht="15" customHeight="1" x14ac:dyDescent="0.25">
      <c r="B58" s="13" t="s">
        <v>219</v>
      </c>
      <c r="H58" s="119"/>
    </row>
    <row r="59" spans="2:8" ht="15" customHeight="1" x14ac:dyDescent="0.25">
      <c r="B59" s="13" t="s">
        <v>220</v>
      </c>
      <c r="H59" s="119"/>
    </row>
    <row r="60" spans="2:8" ht="15" customHeight="1" x14ac:dyDescent="0.25">
      <c r="B60" s="13" t="s">
        <v>221</v>
      </c>
      <c r="H60" s="119"/>
    </row>
    <row r="61" spans="2:8" ht="15" customHeight="1" x14ac:dyDescent="0.25">
      <c r="B61" s="13" t="s">
        <v>222</v>
      </c>
      <c r="H61" s="119"/>
    </row>
    <row r="62" spans="2:8" ht="15" customHeight="1" x14ac:dyDescent="0.25">
      <c r="B62" s="13" t="s">
        <v>223</v>
      </c>
      <c r="H62" s="119"/>
    </row>
    <row r="63" spans="2:8" ht="15" customHeight="1" x14ac:dyDescent="0.25">
      <c r="B63" s="13" t="s">
        <v>224</v>
      </c>
      <c r="H63" s="119"/>
    </row>
    <row r="64" spans="2:8" ht="15" customHeight="1" x14ac:dyDescent="0.25">
      <c r="B64" s="13" t="s">
        <v>225</v>
      </c>
      <c r="H64" s="119"/>
    </row>
    <row r="65" spans="2:8" ht="15" customHeight="1" x14ac:dyDescent="0.25">
      <c r="B65" s="13" t="s">
        <v>226</v>
      </c>
      <c r="H65" s="119"/>
    </row>
    <row r="66" spans="2:8" ht="15.75" customHeight="1" x14ac:dyDescent="0.25">
      <c r="H66" s="119"/>
    </row>
    <row r="67" spans="2:8" ht="15.75" customHeight="1" x14ac:dyDescent="0.25">
      <c r="H67" s="119"/>
    </row>
    <row r="68" spans="2:8" ht="15.75" customHeight="1" x14ac:dyDescent="0.25">
      <c r="H68" s="119"/>
    </row>
    <row r="69" spans="2:8" ht="15.75" customHeight="1" x14ac:dyDescent="0.25">
      <c r="H69" s="119"/>
    </row>
    <row r="70" spans="2:8" ht="15.75" customHeight="1" x14ac:dyDescent="0.25">
      <c r="H70" s="119"/>
    </row>
    <row r="71" spans="2:8" ht="15.75" customHeight="1" x14ac:dyDescent="0.25">
      <c r="H71" s="119"/>
    </row>
    <row r="72" spans="2:8" ht="15.75" customHeight="1" x14ac:dyDescent="0.25">
      <c r="H72" s="119"/>
    </row>
    <row r="73" spans="2:8" ht="15.75" customHeight="1" x14ac:dyDescent="0.25">
      <c r="H73" s="119"/>
    </row>
    <row r="74" spans="2:8" ht="15.75" customHeight="1" x14ac:dyDescent="0.25">
      <c r="H74" s="119"/>
    </row>
    <row r="75" spans="2:8" ht="15.75" customHeight="1" x14ac:dyDescent="0.25">
      <c r="H75" s="119"/>
    </row>
    <row r="76" spans="2:8" ht="15.75" customHeight="1" x14ac:dyDescent="0.25">
      <c r="H76" s="119"/>
    </row>
    <row r="77" spans="2:8" ht="15.75" customHeight="1" x14ac:dyDescent="0.25">
      <c r="H77" s="119"/>
    </row>
    <row r="78" spans="2:8" ht="15.75" customHeight="1" x14ac:dyDescent="0.25">
      <c r="H78" s="119"/>
    </row>
    <row r="79" spans="2:8" ht="15.75" customHeight="1" x14ac:dyDescent="0.25">
      <c r="H79" s="119"/>
    </row>
    <row r="80" spans="2:8" ht="15.75" customHeight="1" x14ac:dyDescent="0.25">
      <c r="H80" s="119"/>
    </row>
    <row r="81" spans="8:8" ht="15.75" customHeight="1" x14ac:dyDescent="0.25">
      <c r="H81" s="119"/>
    </row>
    <row r="82" spans="8:8" ht="15.75" customHeight="1" x14ac:dyDescent="0.25">
      <c r="H82" s="119"/>
    </row>
    <row r="83" spans="8:8" ht="15.75" customHeight="1" x14ac:dyDescent="0.25">
      <c r="H83" s="119"/>
    </row>
    <row r="84" spans="8:8" ht="15.75" customHeight="1" x14ac:dyDescent="0.25">
      <c r="H84" s="119"/>
    </row>
    <row r="85" spans="8:8" ht="15.75" customHeight="1" x14ac:dyDescent="0.25">
      <c r="H85" s="119"/>
    </row>
    <row r="86" spans="8:8" ht="15.75" customHeight="1" x14ac:dyDescent="0.25">
      <c r="H86" s="119"/>
    </row>
    <row r="87" spans="8:8" ht="15.75" customHeight="1" x14ac:dyDescent="0.25">
      <c r="H87" s="119"/>
    </row>
    <row r="88" spans="8:8" ht="15.75" customHeight="1" x14ac:dyDescent="0.25">
      <c r="H88" s="119"/>
    </row>
    <row r="89" spans="8:8" ht="15.75" customHeight="1" x14ac:dyDescent="0.25">
      <c r="H89" s="119"/>
    </row>
    <row r="90" spans="8:8" ht="15.75" customHeight="1" x14ac:dyDescent="0.25">
      <c r="H90" s="119"/>
    </row>
    <row r="91" spans="8:8" ht="15.75" customHeight="1" x14ac:dyDescent="0.25">
      <c r="H91" s="119"/>
    </row>
    <row r="92" spans="8:8" ht="15.75" customHeight="1" x14ac:dyDescent="0.25">
      <c r="H92" s="119"/>
    </row>
    <row r="93" spans="8:8" ht="15.75" customHeight="1" x14ac:dyDescent="0.25">
      <c r="H93" s="119"/>
    </row>
    <row r="94" spans="8:8" ht="15.75" customHeight="1" x14ac:dyDescent="0.25">
      <c r="H94" s="119"/>
    </row>
    <row r="95" spans="8:8" ht="15.75" customHeight="1" x14ac:dyDescent="0.25">
      <c r="H95" s="119"/>
    </row>
    <row r="96" spans="8:8" ht="15.75" customHeight="1" x14ac:dyDescent="0.25">
      <c r="H96" s="119"/>
    </row>
    <row r="97" spans="8:8" ht="15.75" customHeight="1" x14ac:dyDescent="0.25">
      <c r="H97" s="119"/>
    </row>
    <row r="98" spans="8:8" ht="15.75" customHeight="1" x14ac:dyDescent="0.25">
      <c r="H98" s="119"/>
    </row>
    <row r="99" spans="8:8" ht="15.75" customHeight="1" x14ac:dyDescent="0.25">
      <c r="H99" s="119"/>
    </row>
    <row r="100" spans="8:8" ht="15.75" customHeight="1" x14ac:dyDescent="0.25">
      <c r="H100" s="119"/>
    </row>
    <row r="101" spans="8:8" ht="15.75" customHeight="1" x14ac:dyDescent="0.25">
      <c r="H101" s="119"/>
    </row>
    <row r="102" spans="8:8" ht="15.75" customHeight="1" x14ac:dyDescent="0.25">
      <c r="H102" s="119"/>
    </row>
    <row r="103" spans="8:8" ht="15.75" customHeight="1" x14ac:dyDescent="0.25">
      <c r="H103" s="119"/>
    </row>
    <row r="104" spans="8:8" ht="15.75" customHeight="1" x14ac:dyDescent="0.25">
      <c r="H104" s="119"/>
    </row>
    <row r="105" spans="8:8" ht="15.75" customHeight="1" x14ac:dyDescent="0.25">
      <c r="H105" s="119"/>
    </row>
    <row r="106" spans="8:8" ht="15.75" customHeight="1" x14ac:dyDescent="0.25">
      <c r="H106" s="119"/>
    </row>
    <row r="107" spans="8:8" ht="15.75" customHeight="1" x14ac:dyDescent="0.25">
      <c r="H107" s="119"/>
    </row>
    <row r="108" spans="8:8" ht="15.75" customHeight="1" x14ac:dyDescent="0.25">
      <c r="H108" s="119"/>
    </row>
    <row r="109" spans="8:8" ht="15.75" customHeight="1" x14ac:dyDescent="0.25">
      <c r="H109" s="119"/>
    </row>
    <row r="110" spans="8:8" ht="15.75" customHeight="1" x14ac:dyDescent="0.25">
      <c r="H110" s="119"/>
    </row>
    <row r="111" spans="8:8" ht="15.75" customHeight="1" x14ac:dyDescent="0.25">
      <c r="H111" s="119"/>
    </row>
    <row r="112" spans="8:8" ht="15.75" customHeight="1" x14ac:dyDescent="0.25">
      <c r="H112" s="119"/>
    </row>
    <row r="113" spans="8:8" ht="15.75" customHeight="1" x14ac:dyDescent="0.25">
      <c r="H113" s="119"/>
    </row>
    <row r="114" spans="8:8" ht="15.75" customHeight="1" x14ac:dyDescent="0.25">
      <c r="H114" s="119"/>
    </row>
    <row r="115" spans="8:8" ht="15.75" customHeight="1" x14ac:dyDescent="0.25">
      <c r="H115" s="119"/>
    </row>
    <row r="116" spans="8:8" ht="15.75" customHeight="1" x14ac:dyDescent="0.25">
      <c r="H116" s="119"/>
    </row>
    <row r="117" spans="8:8" ht="15.75" customHeight="1" x14ac:dyDescent="0.25">
      <c r="H117" s="119"/>
    </row>
    <row r="118" spans="8:8" ht="15.75" customHeight="1" x14ac:dyDescent="0.25">
      <c r="H118" s="119"/>
    </row>
    <row r="119" spans="8:8" ht="15.75" customHeight="1" x14ac:dyDescent="0.25">
      <c r="H119" s="119"/>
    </row>
    <row r="120" spans="8:8" ht="15.75" customHeight="1" x14ac:dyDescent="0.25">
      <c r="H120" s="119"/>
    </row>
    <row r="121" spans="8:8" ht="15.75" customHeight="1" x14ac:dyDescent="0.25">
      <c r="H121" s="119"/>
    </row>
    <row r="122" spans="8:8" ht="15.75" customHeight="1" x14ac:dyDescent="0.25">
      <c r="H122" s="119"/>
    </row>
    <row r="123" spans="8:8" ht="15.75" customHeight="1" x14ac:dyDescent="0.25">
      <c r="H123" s="119"/>
    </row>
    <row r="124" spans="8:8" ht="15.75" customHeight="1" x14ac:dyDescent="0.25">
      <c r="H124" s="119"/>
    </row>
    <row r="125" spans="8:8" ht="15.75" customHeight="1" x14ac:dyDescent="0.25">
      <c r="H125" s="119"/>
    </row>
    <row r="126" spans="8:8" ht="15.75" customHeight="1" x14ac:dyDescent="0.25">
      <c r="H126" s="119"/>
    </row>
    <row r="127" spans="8:8" ht="15.75" customHeight="1" x14ac:dyDescent="0.25">
      <c r="H127" s="119"/>
    </row>
    <row r="128" spans="8:8" ht="15.75" customHeight="1" x14ac:dyDescent="0.25">
      <c r="H128" s="119"/>
    </row>
    <row r="129" spans="8:8" ht="15.75" customHeight="1" x14ac:dyDescent="0.25">
      <c r="H129" s="119"/>
    </row>
    <row r="130" spans="8:8" ht="15.75" customHeight="1" x14ac:dyDescent="0.25">
      <c r="H130" s="119"/>
    </row>
    <row r="131" spans="8:8" ht="15.75" customHeight="1" x14ac:dyDescent="0.25">
      <c r="H131" s="119"/>
    </row>
    <row r="132" spans="8:8" ht="15.75" customHeight="1" x14ac:dyDescent="0.25">
      <c r="H132" s="119"/>
    </row>
    <row r="133" spans="8:8" ht="15.75" customHeight="1" x14ac:dyDescent="0.25">
      <c r="H133" s="119"/>
    </row>
    <row r="134" spans="8:8" ht="15.75" customHeight="1" x14ac:dyDescent="0.25">
      <c r="H134" s="119"/>
    </row>
    <row r="135" spans="8:8" ht="15.75" customHeight="1" x14ac:dyDescent="0.25">
      <c r="H135" s="119"/>
    </row>
    <row r="136" spans="8:8" ht="15.75" customHeight="1" x14ac:dyDescent="0.25">
      <c r="H136" s="119"/>
    </row>
    <row r="137" spans="8:8" ht="15.75" customHeight="1" x14ac:dyDescent="0.25">
      <c r="H137" s="119"/>
    </row>
    <row r="138" spans="8:8" ht="15.75" customHeight="1" x14ac:dyDescent="0.25">
      <c r="H138" s="119"/>
    </row>
    <row r="139" spans="8:8" ht="15.75" customHeight="1" x14ac:dyDescent="0.25">
      <c r="H139" s="119"/>
    </row>
    <row r="140" spans="8:8" ht="15.75" customHeight="1" x14ac:dyDescent="0.25">
      <c r="H140" s="119"/>
    </row>
    <row r="141" spans="8:8" ht="15.75" customHeight="1" x14ac:dyDescent="0.25">
      <c r="H141" s="119"/>
    </row>
    <row r="142" spans="8:8" ht="15.75" customHeight="1" x14ac:dyDescent="0.25">
      <c r="H142" s="119"/>
    </row>
    <row r="143" spans="8:8" ht="15.75" customHeight="1" x14ac:dyDescent="0.25">
      <c r="H143" s="119"/>
    </row>
    <row r="144" spans="8:8" ht="15.75" customHeight="1" x14ac:dyDescent="0.25">
      <c r="H144" s="119"/>
    </row>
    <row r="145" spans="8:8" ht="15.75" customHeight="1" x14ac:dyDescent="0.25">
      <c r="H145" s="119"/>
    </row>
    <row r="146" spans="8:8" ht="15.75" customHeight="1" x14ac:dyDescent="0.25">
      <c r="H146" s="119"/>
    </row>
    <row r="147" spans="8:8" ht="15.75" customHeight="1" x14ac:dyDescent="0.25">
      <c r="H147" s="119"/>
    </row>
    <row r="148" spans="8:8" ht="15.75" customHeight="1" x14ac:dyDescent="0.25">
      <c r="H148" s="119"/>
    </row>
    <row r="149" spans="8:8" ht="15.75" customHeight="1" x14ac:dyDescent="0.25">
      <c r="H149" s="119"/>
    </row>
    <row r="150" spans="8:8" ht="15.75" customHeight="1" x14ac:dyDescent="0.25">
      <c r="H150" s="119"/>
    </row>
    <row r="151" spans="8:8" ht="15.75" customHeight="1" x14ac:dyDescent="0.25">
      <c r="H151" s="119"/>
    </row>
    <row r="152" spans="8:8" ht="15.75" customHeight="1" x14ac:dyDescent="0.25">
      <c r="H152" s="119"/>
    </row>
    <row r="153" spans="8:8" ht="15.75" customHeight="1" x14ac:dyDescent="0.25">
      <c r="H153" s="119"/>
    </row>
    <row r="154" spans="8:8" ht="15.75" customHeight="1" x14ac:dyDescent="0.25">
      <c r="H154" s="119"/>
    </row>
    <row r="155" spans="8:8" ht="15.75" customHeight="1" x14ac:dyDescent="0.25">
      <c r="H155" s="119"/>
    </row>
    <row r="156" spans="8:8" ht="15.75" customHeight="1" x14ac:dyDescent="0.25">
      <c r="H156" s="119"/>
    </row>
    <row r="157" spans="8:8" ht="15.75" customHeight="1" x14ac:dyDescent="0.25">
      <c r="H157" s="119"/>
    </row>
    <row r="158" spans="8:8" ht="15.75" customHeight="1" x14ac:dyDescent="0.25">
      <c r="H158" s="119"/>
    </row>
    <row r="159" spans="8:8" ht="15.75" customHeight="1" x14ac:dyDescent="0.25">
      <c r="H159" s="119"/>
    </row>
    <row r="160" spans="8:8" ht="15.75" customHeight="1" x14ac:dyDescent="0.25">
      <c r="H160" s="119"/>
    </row>
    <row r="161" spans="8:8" ht="15.75" customHeight="1" x14ac:dyDescent="0.25">
      <c r="H161" s="119"/>
    </row>
    <row r="162" spans="8:8" ht="15.75" customHeight="1" x14ac:dyDescent="0.25">
      <c r="H162" s="119"/>
    </row>
    <row r="163" spans="8:8" ht="15.75" customHeight="1" x14ac:dyDescent="0.25">
      <c r="H163" s="119"/>
    </row>
    <row r="164" spans="8:8" ht="15.75" customHeight="1" x14ac:dyDescent="0.25">
      <c r="H164" s="119"/>
    </row>
    <row r="165" spans="8:8" ht="15.75" customHeight="1" x14ac:dyDescent="0.25">
      <c r="H165" s="119"/>
    </row>
    <row r="166" spans="8:8" ht="15.75" customHeight="1" x14ac:dyDescent="0.25">
      <c r="H166" s="119"/>
    </row>
    <row r="167" spans="8:8" ht="15.75" customHeight="1" x14ac:dyDescent="0.25">
      <c r="H167" s="119"/>
    </row>
    <row r="168" spans="8:8" ht="15.75" customHeight="1" x14ac:dyDescent="0.25">
      <c r="H168" s="119"/>
    </row>
    <row r="169" spans="8:8" ht="15.75" customHeight="1" x14ac:dyDescent="0.25">
      <c r="H169" s="119"/>
    </row>
    <row r="170" spans="8:8" ht="15.75" customHeight="1" x14ac:dyDescent="0.25">
      <c r="H170" s="119"/>
    </row>
    <row r="171" spans="8:8" ht="15.75" customHeight="1" x14ac:dyDescent="0.25">
      <c r="H171" s="119"/>
    </row>
    <row r="172" spans="8:8" ht="15.75" customHeight="1" x14ac:dyDescent="0.25">
      <c r="H172" s="119"/>
    </row>
    <row r="173" spans="8:8" ht="15.75" customHeight="1" x14ac:dyDescent="0.25">
      <c r="H173" s="119"/>
    </row>
    <row r="174" spans="8:8" ht="15.75" customHeight="1" x14ac:dyDescent="0.25">
      <c r="H174" s="119"/>
    </row>
    <row r="175" spans="8:8" ht="15.75" customHeight="1" x14ac:dyDescent="0.25">
      <c r="H175" s="119"/>
    </row>
    <row r="176" spans="8:8" ht="15.75" customHeight="1" x14ac:dyDescent="0.25">
      <c r="H176" s="119"/>
    </row>
    <row r="177" spans="8:8" ht="15.75" customHeight="1" x14ac:dyDescent="0.25">
      <c r="H177" s="119"/>
    </row>
    <row r="178" spans="8:8" ht="15.75" customHeight="1" x14ac:dyDescent="0.25">
      <c r="H178" s="119"/>
    </row>
    <row r="179" spans="8:8" ht="15.75" customHeight="1" x14ac:dyDescent="0.25">
      <c r="H179" s="119"/>
    </row>
    <row r="180" spans="8:8" ht="15.75" customHeight="1" x14ac:dyDescent="0.25">
      <c r="H180" s="119"/>
    </row>
    <row r="181" spans="8:8" ht="15.75" customHeight="1" x14ac:dyDescent="0.25">
      <c r="H181" s="119"/>
    </row>
    <row r="182" spans="8:8" ht="15.75" customHeight="1" x14ac:dyDescent="0.25">
      <c r="H182" s="119"/>
    </row>
    <row r="183" spans="8:8" ht="15.75" customHeight="1" x14ac:dyDescent="0.25">
      <c r="H183" s="119"/>
    </row>
    <row r="184" spans="8:8" ht="15.75" customHeight="1" x14ac:dyDescent="0.25">
      <c r="H184" s="119"/>
    </row>
    <row r="185" spans="8:8" ht="15.75" customHeight="1" x14ac:dyDescent="0.25">
      <c r="H185" s="119"/>
    </row>
    <row r="186" spans="8:8" ht="15.75" customHeight="1" x14ac:dyDescent="0.25">
      <c r="H186" s="119"/>
    </row>
    <row r="187" spans="8:8" ht="15.75" customHeight="1" x14ac:dyDescent="0.25">
      <c r="H187" s="119"/>
    </row>
    <row r="188" spans="8:8" ht="15.75" customHeight="1" x14ac:dyDescent="0.25">
      <c r="H188" s="119"/>
    </row>
    <row r="189" spans="8:8" ht="15.75" customHeight="1" x14ac:dyDescent="0.25">
      <c r="H189" s="119"/>
    </row>
    <row r="190" spans="8:8" ht="15.75" customHeight="1" x14ac:dyDescent="0.25">
      <c r="H190" s="119"/>
    </row>
    <row r="191" spans="8:8" ht="15.75" customHeight="1" x14ac:dyDescent="0.25">
      <c r="H191" s="119"/>
    </row>
    <row r="192" spans="8:8" ht="15.75" customHeight="1" x14ac:dyDescent="0.25">
      <c r="H192" s="119"/>
    </row>
    <row r="193" spans="8:8" ht="15.75" customHeight="1" x14ac:dyDescent="0.25">
      <c r="H193" s="119"/>
    </row>
    <row r="194" spans="8:8" ht="15.75" customHeight="1" x14ac:dyDescent="0.25">
      <c r="H194" s="119"/>
    </row>
    <row r="195" spans="8:8" ht="15.75" customHeight="1" x14ac:dyDescent="0.25">
      <c r="H195" s="119"/>
    </row>
    <row r="196" spans="8:8" ht="15.75" customHeight="1" x14ac:dyDescent="0.25">
      <c r="H196" s="119"/>
    </row>
    <row r="197" spans="8:8" ht="15.75" customHeight="1" x14ac:dyDescent="0.25">
      <c r="H197" s="119"/>
    </row>
    <row r="198" spans="8:8" ht="15.75" customHeight="1" x14ac:dyDescent="0.25">
      <c r="H198" s="119"/>
    </row>
    <row r="199" spans="8:8" ht="15.75" customHeight="1" x14ac:dyDescent="0.25">
      <c r="H199" s="119"/>
    </row>
    <row r="200" spans="8:8" ht="15.75" customHeight="1" x14ac:dyDescent="0.25">
      <c r="H200" s="119"/>
    </row>
    <row r="201" spans="8:8" ht="15.75" customHeight="1" x14ac:dyDescent="0.25">
      <c r="H201" s="119"/>
    </row>
    <row r="202" spans="8:8" ht="15.75" customHeight="1" x14ac:dyDescent="0.25">
      <c r="H202" s="119"/>
    </row>
    <row r="203" spans="8:8" ht="15.75" customHeight="1" x14ac:dyDescent="0.25">
      <c r="H203" s="119"/>
    </row>
    <row r="204" spans="8:8" ht="15.75" customHeight="1" x14ac:dyDescent="0.25">
      <c r="H204" s="119"/>
    </row>
    <row r="205" spans="8:8" ht="15.75" customHeight="1" x14ac:dyDescent="0.25">
      <c r="H205" s="119"/>
    </row>
    <row r="206" spans="8:8" ht="15.75" customHeight="1" x14ac:dyDescent="0.25">
      <c r="H206" s="119"/>
    </row>
    <row r="207" spans="8:8" ht="15.75" customHeight="1" x14ac:dyDescent="0.25">
      <c r="H207" s="119"/>
    </row>
    <row r="208" spans="8:8" ht="15.75" customHeight="1" x14ac:dyDescent="0.25">
      <c r="H208" s="119"/>
    </row>
    <row r="209" spans="8:8" ht="15.75" customHeight="1" x14ac:dyDescent="0.25">
      <c r="H209" s="119"/>
    </row>
    <row r="210" spans="8:8" ht="15.75" customHeight="1" x14ac:dyDescent="0.25">
      <c r="H210" s="119"/>
    </row>
    <row r="211" spans="8:8" ht="15.75" customHeight="1" x14ac:dyDescent="0.25">
      <c r="H211" s="119"/>
    </row>
    <row r="212" spans="8:8" ht="15.75" customHeight="1" x14ac:dyDescent="0.25">
      <c r="H212" s="119"/>
    </row>
    <row r="213" spans="8:8" ht="15.75" customHeight="1" x14ac:dyDescent="0.25">
      <c r="H213" s="119"/>
    </row>
    <row r="214" spans="8:8" ht="15.75" customHeight="1" x14ac:dyDescent="0.25">
      <c r="H214" s="119"/>
    </row>
    <row r="215" spans="8:8" ht="15.75" customHeight="1" x14ac:dyDescent="0.25">
      <c r="H215" s="119"/>
    </row>
    <row r="216" spans="8:8" ht="15.75" customHeight="1" x14ac:dyDescent="0.25">
      <c r="H216" s="119"/>
    </row>
    <row r="217" spans="8:8" ht="15.75" customHeight="1" x14ac:dyDescent="0.25">
      <c r="H217" s="119"/>
    </row>
    <row r="218" spans="8:8" ht="15.75" customHeight="1" x14ac:dyDescent="0.25">
      <c r="H218" s="119"/>
    </row>
    <row r="219" spans="8:8" ht="15.75" customHeight="1" x14ac:dyDescent="0.25">
      <c r="H219" s="119"/>
    </row>
    <row r="220" spans="8:8" ht="15.75" customHeight="1" x14ac:dyDescent="0.25">
      <c r="H220" s="119"/>
    </row>
    <row r="221" spans="8:8" ht="15.75" customHeight="1" x14ac:dyDescent="0.25">
      <c r="H221" s="119"/>
    </row>
    <row r="222" spans="8:8" ht="15.75" customHeight="1" x14ac:dyDescent="0.25">
      <c r="H222" s="119"/>
    </row>
    <row r="223" spans="8:8" ht="15.75" customHeight="1" x14ac:dyDescent="0.25">
      <c r="H223" s="119"/>
    </row>
    <row r="224" spans="8:8" ht="15.75" customHeight="1" x14ac:dyDescent="0.25">
      <c r="H224" s="119"/>
    </row>
    <row r="225" spans="8:8" ht="15.75" customHeight="1" x14ac:dyDescent="0.25">
      <c r="H225" s="119"/>
    </row>
    <row r="226" spans="8:8" ht="15.75" customHeight="1" x14ac:dyDescent="0.25">
      <c r="H226" s="119"/>
    </row>
    <row r="227" spans="8:8" ht="15.75" customHeight="1" x14ac:dyDescent="0.25">
      <c r="H227" s="119"/>
    </row>
    <row r="228" spans="8:8" ht="15.75" customHeight="1" x14ac:dyDescent="0.25">
      <c r="H228" s="119"/>
    </row>
    <row r="229" spans="8:8" ht="15.75" customHeight="1" x14ac:dyDescent="0.25">
      <c r="H229" s="119"/>
    </row>
    <row r="230" spans="8:8" ht="15.75" customHeight="1" x14ac:dyDescent="0.25">
      <c r="H230" s="119"/>
    </row>
    <row r="231" spans="8:8" ht="15.75" customHeight="1" x14ac:dyDescent="0.25">
      <c r="H231" s="119"/>
    </row>
    <row r="232" spans="8:8" ht="15.75" customHeight="1" x14ac:dyDescent="0.25">
      <c r="H232" s="119"/>
    </row>
    <row r="233" spans="8:8" ht="15.75" customHeight="1" x14ac:dyDescent="0.25">
      <c r="H233" s="119"/>
    </row>
    <row r="234" spans="8:8" ht="15.75" customHeight="1" x14ac:dyDescent="0.25">
      <c r="H234" s="119"/>
    </row>
    <row r="235" spans="8:8" ht="15.75" customHeight="1" x14ac:dyDescent="0.25">
      <c r="H235" s="119"/>
    </row>
    <row r="236" spans="8:8" ht="15.75" customHeight="1" x14ac:dyDescent="0.25">
      <c r="H236" s="119"/>
    </row>
    <row r="237" spans="8:8" ht="15.75" customHeight="1" x14ac:dyDescent="0.25">
      <c r="H237" s="119"/>
    </row>
    <row r="238" spans="8:8" ht="15.75" customHeight="1" x14ac:dyDescent="0.25">
      <c r="H238" s="119"/>
    </row>
    <row r="239" spans="8:8" ht="15.75" customHeight="1" x14ac:dyDescent="0.25">
      <c r="H239" s="119"/>
    </row>
    <row r="240" spans="8:8" ht="15.75" customHeight="1" x14ac:dyDescent="0.25">
      <c r="H240" s="119"/>
    </row>
    <row r="241" spans="8:8" ht="15.75" customHeight="1" x14ac:dyDescent="0.25">
      <c r="H241" s="119"/>
    </row>
    <row r="242" spans="8:8" ht="15.75" customHeight="1" x14ac:dyDescent="0.25">
      <c r="H242" s="119"/>
    </row>
    <row r="243" spans="8:8" ht="15.75" customHeight="1" x14ac:dyDescent="0.25">
      <c r="H243" s="119"/>
    </row>
    <row r="244" spans="8:8" ht="15.75" customHeight="1" x14ac:dyDescent="0.25">
      <c r="H244" s="119"/>
    </row>
    <row r="245" spans="8:8" ht="15.75" customHeight="1" x14ac:dyDescent="0.25">
      <c r="H245" s="119"/>
    </row>
    <row r="246" spans="8:8" ht="15.75" customHeight="1" x14ac:dyDescent="0.25">
      <c r="H246" s="119"/>
    </row>
    <row r="247" spans="8:8" ht="15.75" customHeight="1" x14ac:dyDescent="0.25">
      <c r="H247" s="119"/>
    </row>
    <row r="248" spans="8:8" ht="15.75" customHeight="1" x14ac:dyDescent="0.25">
      <c r="H248" s="119"/>
    </row>
    <row r="249" spans="8:8" ht="15.75" customHeight="1" x14ac:dyDescent="0.25">
      <c r="H249" s="119"/>
    </row>
    <row r="250" spans="8:8" ht="15.75" customHeight="1" x14ac:dyDescent="0.25">
      <c r="H250" s="119"/>
    </row>
    <row r="251" spans="8:8" ht="15.75" customHeight="1" x14ac:dyDescent="0.25">
      <c r="H251" s="119"/>
    </row>
    <row r="252" spans="8:8" ht="15.75" customHeight="1" x14ac:dyDescent="0.25">
      <c r="H252" s="119"/>
    </row>
    <row r="253" spans="8:8" ht="15.75" customHeight="1" x14ac:dyDescent="0.25">
      <c r="H253" s="119"/>
    </row>
    <row r="254" spans="8:8" ht="15.75" customHeight="1" x14ac:dyDescent="0.25">
      <c r="H254" s="119"/>
    </row>
    <row r="255" spans="8:8" ht="15.75" customHeight="1" x14ac:dyDescent="0.25">
      <c r="H255" s="119"/>
    </row>
    <row r="256" spans="8:8" ht="15.75" customHeight="1" x14ac:dyDescent="0.25">
      <c r="H256" s="119"/>
    </row>
    <row r="257" spans="8:8" ht="15.75" customHeight="1" x14ac:dyDescent="0.25">
      <c r="H257" s="119"/>
    </row>
    <row r="258" spans="8:8" ht="15.75" customHeight="1" x14ac:dyDescent="0.25">
      <c r="H258" s="119"/>
    </row>
    <row r="259" spans="8:8" ht="15.75" customHeight="1" x14ac:dyDescent="0.25">
      <c r="H259" s="119"/>
    </row>
    <row r="260" spans="8:8" ht="15.75" customHeight="1" x14ac:dyDescent="0.25">
      <c r="H260" s="119"/>
    </row>
    <row r="261" spans="8:8" ht="15.75" customHeight="1" x14ac:dyDescent="0.25">
      <c r="H261" s="119"/>
    </row>
    <row r="262" spans="8:8" ht="15.75" customHeight="1" x14ac:dyDescent="0.25">
      <c r="H262" s="119"/>
    </row>
    <row r="263" spans="8:8" ht="15.75" customHeight="1" x14ac:dyDescent="0.25">
      <c r="H263" s="119"/>
    </row>
    <row r="264" spans="8:8" ht="15.75" customHeight="1" x14ac:dyDescent="0.25">
      <c r="H264" s="119"/>
    </row>
    <row r="265" spans="8:8" ht="15.75" customHeight="1" x14ac:dyDescent="0.25">
      <c r="H265" s="119"/>
    </row>
    <row r="266" spans="8:8" ht="15.75" customHeight="1" x14ac:dyDescent="0.25">
      <c r="H266" s="119"/>
    </row>
    <row r="267" spans="8:8" ht="15.75" customHeight="1" x14ac:dyDescent="0.25">
      <c r="H267" s="119"/>
    </row>
    <row r="268" spans="8:8" ht="15.75" customHeight="1" x14ac:dyDescent="0.25">
      <c r="H268" s="119"/>
    </row>
    <row r="269" spans="8:8" ht="15.75" customHeight="1" x14ac:dyDescent="0.25">
      <c r="H269" s="119"/>
    </row>
    <row r="270" spans="8:8" ht="15.75" customHeight="1" x14ac:dyDescent="0.25">
      <c r="H270" s="119"/>
    </row>
    <row r="271" spans="8:8" ht="15.75" customHeight="1" x14ac:dyDescent="0.25">
      <c r="H271" s="119"/>
    </row>
    <row r="272" spans="8:8" ht="15.75" customHeight="1" x14ac:dyDescent="0.25">
      <c r="H272" s="119"/>
    </row>
    <row r="273" spans="8:8" ht="15.75" customHeight="1" x14ac:dyDescent="0.25">
      <c r="H273" s="119"/>
    </row>
    <row r="274" spans="8:8" ht="15.75" customHeight="1" x14ac:dyDescent="0.25">
      <c r="H274" s="119"/>
    </row>
    <row r="275" spans="8:8" ht="15.75" customHeight="1" x14ac:dyDescent="0.25">
      <c r="H275" s="119"/>
    </row>
    <row r="276" spans="8:8" ht="15.75" customHeight="1" x14ac:dyDescent="0.25">
      <c r="H276" s="119"/>
    </row>
    <row r="277" spans="8:8" ht="15.75" customHeight="1" x14ac:dyDescent="0.25">
      <c r="H277" s="119"/>
    </row>
    <row r="278" spans="8:8" ht="15.75" customHeight="1" x14ac:dyDescent="0.25">
      <c r="H278" s="119"/>
    </row>
    <row r="279" spans="8:8" ht="15.75" customHeight="1" x14ac:dyDescent="0.25">
      <c r="H279" s="119"/>
    </row>
    <row r="280" spans="8:8" ht="15.75" customHeight="1" x14ac:dyDescent="0.25">
      <c r="H280" s="119"/>
    </row>
    <row r="281" spans="8:8" ht="15.75" customHeight="1" x14ac:dyDescent="0.25">
      <c r="H281" s="119"/>
    </row>
    <row r="282" spans="8:8" ht="15.75" customHeight="1" x14ac:dyDescent="0.25">
      <c r="H282" s="119"/>
    </row>
    <row r="283" spans="8:8" ht="15.75" customHeight="1" x14ac:dyDescent="0.25">
      <c r="H283" s="119"/>
    </row>
    <row r="284" spans="8:8" ht="15.75" customHeight="1" x14ac:dyDescent="0.25">
      <c r="H284" s="119"/>
    </row>
    <row r="285" spans="8:8" ht="15.75" customHeight="1" x14ac:dyDescent="0.25">
      <c r="H285" s="119"/>
    </row>
    <row r="286" spans="8:8" ht="15.75" customHeight="1" x14ac:dyDescent="0.25">
      <c r="H286" s="119"/>
    </row>
    <row r="287" spans="8:8" ht="15.75" customHeight="1" x14ac:dyDescent="0.25">
      <c r="H287" s="119"/>
    </row>
    <row r="288" spans="8:8" ht="15.75" customHeight="1" x14ac:dyDescent="0.25">
      <c r="H288" s="119"/>
    </row>
    <row r="289" spans="8:8" ht="15.75" customHeight="1" x14ac:dyDescent="0.25">
      <c r="H289" s="119"/>
    </row>
    <row r="290" spans="8:8" ht="15.75" customHeight="1" x14ac:dyDescent="0.25">
      <c r="H290" s="119"/>
    </row>
    <row r="291" spans="8:8" ht="15.75" customHeight="1" x14ac:dyDescent="0.25">
      <c r="H291" s="119"/>
    </row>
    <row r="292" spans="8:8" ht="15.75" customHeight="1" x14ac:dyDescent="0.25">
      <c r="H292" s="119"/>
    </row>
    <row r="293" spans="8:8" ht="15.75" customHeight="1" x14ac:dyDescent="0.25">
      <c r="H293" s="119"/>
    </row>
    <row r="294" spans="8:8" ht="15.75" customHeight="1" x14ac:dyDescent="0.25">
      <c r="H294" s="119"/>
    </row>
    <row r="295" spans="8:8" ht="15.75" customHeight="1" x14ac:dyDescent="0.25">
      <c r="H295" s="119"/>
    </row>
    <row r="296" spans="8:8" ht="15.75" customHeight="1" x14ac:dyDescent="0.25">
      <c r="H296" s="119"/>
    </row>
    <row r="297" spans="8:8" ht="15.75" customHeight="1" x14ac:dyDescent="0.25">
      <c r="H297" s="119"/>
    </row>
    <row r="298" spans="8:8" ht="15.75" customHeight="1" x14ac:dyDescent="0.25">
      <c r="H298" s="119"/>
    </row>
    <row r="299" spans="8:8" ht="15.75" customHeight="1" x14ac:dyDescent="0.25">
      <c r="H299" s="119"/>
    </row>
    <row r="300" spans="8:8" ht="15.75" customHeight="1" x14ac:dyDescent="0.25">
      <c r="H300" s="119"/>
    </row>
    <row r="301" spans="8:8" ht="15.75" customHeight="1" x14ac:dyDescent="0.25">
      <c r="H301" s="119"/>
    </row>
    <row r="302" spans="8:8" ht="15.75" customHeight="1" x14ac:dyDescent="0.25">
      <c r="H302" s="119"/>
    </row>
    <row r="303" spans="8:8" ht="15.75" customHeight="1" x14ac:dyDescent="0.25">
      <c r="H303" s="119"/>
    </row>
    <row r="304" spans="8:8" ht="15.75" customHeight="1" x14ac:dyDescent="0.25">
      <c r="H304" s="119"/>
    </row>
    <row r="305" spans="8:8" ht="15.75" customHeight="1" x14ac:dyDescent="0.25">
      <c r="H305" s="119"/>
    </row>
    <row r="306" spans="8:8" ht="15.75" customHeight="1" x14ac:dyDescent="0.25">
      <c r="H306" s="119"/>
    </row>
    <row r="307" spans="8:8" ht="15.75" customHeight="1" x14ac:dyDescent="0.25">
      <c r="H307" s="119"/>
    </row>
    <row r="308" spans="8:8" ht="15.75" customHeight="1" x14ac:dyDescent="0.25">
      <c r="H308" s="119"/>
    </row>
    <row r="309" spans="8:8" ht="15.75" customHeight="1" x14ac:dyDescent="0.25">
      <c r="H309" s="119"/>
    </row>
    <row r="310" spans="8:8" ht="15.75" customHeight="1" x14ac:dyDescent="0.25">
      <c r="H310" s="119"/>
    </row>
    <row r="311" spans="8:8" ht="15.75" customHeight="1" x14ac:dyDescent="0.25">
      <c r="H311" s="119"/>
    </row>
    <row r="312" spans="8:8" ht="15.75" customHeight="1" x14ac:dyDescent="0.25">
      <c r="H312" s="119"/>
    </row>
    <row r="313" spans="8:8" ht="15.75" customHeight="1" x14ac:dyDescent="0.25">
      <c r="H313" s="119"/>
    </row>
    <row r="314" spans="8:8" ht="15.75" customHeight="1" x14ac:dyDescent="0.25">
      <c r="H314" s="119"/>
    </row>
    <row r="315" spans="8:8" ht="15.75" customHeight="1" x14ac:dyDescent="0.25">
      <c r="H315" s="119"/>
    </row>
    <row r="316" spans="8:8" ht="15.75" customHeight="1" x14ac:dyDescent="0.25">
      <c r="H316" s="119"/>
    </row>
    <row r="317" spans="8:8" ht="15.75" customHeight="1" x14ac:dyDescent="0.25">
      <c r="H317" s="119"/>
    </row>
    <row r="318" spans="8:8" ht="15.75" customHeight="1" x14ac:dyDescent="0.25">
      <c r="H318" s="119"/>
    </row>
    <row r="319" spans="8:8" ht="15.75" customHeight="1" x14ac:dyDescent="0.25">
      <c r="H319" s="119"/>
    </row>
    <row r="320" spans="8:8" ht="15.75" customHeight="1" x14ac:dyDescent="0.25">
      <c r="H320" s="119"/>
    </row>
    <row r="321" spans="8:8" ht="15.75" customHeight="1" x14ac:dyDescent="0.25">
      <c r="H321" s="119"/>
    </row>
    <row r="322" spans="8:8" ht="15.75" customHeight="1" x14ac:dyDescent="0.25">
      <c r="H322" s="119"/>
    </row>
    <row r="323" spans="8:8" ht="15.75" customHeight="1" x14ac:dyDescent="0.25">
      <c r="H323" s="119"/>
    </row>
    <row r="324" spans="8:8" ht="15.75" customHeight="1" x14ac:dyDescent="0.25">
      <c r="H324" s="119"/>
    </row>
    <row r="325" spans="8:8" ht="15.75" customHeight="1" x14ac:dyDescent="0.25">
      <c r="H325" s="119"/>
    </row>
    <row r="326" spans="8:8" ht="15.75" customHeight="1" x14ac:dyDescent="0.25">
      <c r="H326" s="119"/>
    </row>
    <row r="327" spans="8:8" ht="15.75" customHeight="1" x14ac:dyDescent="0.25">
      <c r="H327" s="119"/>
    </row>
    <row r="328" spans="8:8" ht="15.75" customHeight="1" x14ac:dyDescent="0.25">
      <c r="H328" s="119"/>
    </row>
    <row r="329" spans="8:8" ht="15.75" customHeight="1" x14ac:dyDescent="0.25">
      <c r="H329" s="119"/>
    </row>
    <row r="330" spans="8:8" ht="15.75" customHeight="1" x14ac:dyDescent="0.25">
      <c r="H330" s="119"/>
    </row>
    <row r="331" spans="8:8" ht="15.75" customHeight="1" x14ac:dyDescent="0.25">
      <c r="H331" s="119"/>
    </row>
    <row r="332" spans="8:8" ht="15.75" customHeight="1" x14ac:dyDescent="0.25">
      <c r="H332" s="119"/>
    </row>
    <row r="333" spans="8:8" ht="15.75" customHeight="1" x14ac:dyDescent="0.25">
      <c r="H333" s="119"/>
    </row>
    <row r="334" spans="8:8" ht="15.75" customHeight="1" x14ac:dyDescent="0.25">
      <c r="H334" s="119"/>
    </row>
    <row r="335" spans="8:8" ht="15.75" customHeight="1" x14ac:dyDescent="0.25">
      <c r="H335" s="119"/>
    </row>
    <row r="336" spans="8:8" ht="15.75" customHeight="1" x14ac:dyDescent="0.25">
      <c r="H336" s="119"/>
    </row>
    <row r="337" spans="8:8" ht="15.75" customHeight="1" x14ac:dyDescent="0.25">
      <c r="H337" s="119"/>
    </row>
    <row r="338" spans="8:8" ht="15.75" customHeight="1" x14ac:dyDescent="0.25">
      <c r="H338" s="119"/>
    </row>
    <row r="339" spans="8:8" ht="15.75" customHeight="1" x14ac:dyDescent="0.25">
      <c r="H339" s="119"/>
    </row>
    <row r="340" spans="8:8" ht="15.75" customHeight="1" x14ac:dyDescent="0.25">
      <c r="H340" s="119"/>
    </row>
    <row r="341" spans="8:8" ht="15.75" customHeight="1" x14ac:dyDescent="0.25">
      <c r="H341" s="119"/>
    </row>
    <row r="342" spans="8:8" ht="15.75" customHeight="1" x14ac:dyDescent="0.25">
      <c r="H342" s="119"/>
    </row>
    <row r="343" spans="8:8" ht="15.75" customHeight="1" x14ac:dyDescent="0.25">
      <c r="H343" s="119"/>
    </row>
    <row r="344" spans="8:8" ht="15.75" customHeight="1" x14ac:dyDescent="0.25">
      <c r="H344" s="119"/>
    </row>
    <row r="345" spans="8:8" ht="15.75" customHeight="1" x14ac:dyDescent="0.25">
      <c r="H345" s="119"/>
    </row>
    <row r="346" spans="8:8" ht="15.75" customHeight="1" x14ac:dyDescent="0.25">
      <c r="H346" s="119"/>
    </row>
    <row r="347" spans="8:8" ht="15.75" customHeight="1" x14ac:dyDescent="0.25">
      <c r="H347" s="119"/>
    </row>
    <row r="348" spans="8:8" ht="15.75" customHeight="1" x14ac:dyDescent="0.25">
      <c r="H348" s="119"/>
    </row>
    <row r="349" spans="8:8" ht="15.75" customHeight="1" x14ac:dyDescent="0.25">
      <c r="H349" s="119"/>
    </row>
    <row r="350" spans="8:8" ht="15.75" customHeight="1" x14ac:dyDescent="0.25">
      <c r="H350" s="119"/>
    </row>
    <row r="351" spans="8:8" ht="15.75" customHeight="1" x14ac:dyDescent="0.25">
      <c r="H351" s="119"/>
    </row>
    <row r="352" spans="8:8" ht="15.75" customHeight="1" x14ac:dyDescent="0.25">
      <c r="H352" s="119"/>
    </row>
    <row r="353" spans="8:8" ht="15.75" customHeight="1" x14ac:dyDescent="0.25">
      <c r="H353" s="119"/>
    </row>
    <row r="354" spans="8:8" ht="15.75" customHeight="1" x14ac:dyDescent="0.25">
      <c r="H354" s="119"/>
    </row>
    <row r="355" spans="8:8" ht="15.75" customHeight="1" x14ac:dyDescent="0.25">
      <c r="H355" s="119"/>
    </row>
    <row r="356" spans="8:8" ht="15.75" customHeight="1" x14ac:dyDescent="0.25">
      <c r="H356" s="119"/>
    </row>
    <row r="357" spans="8:8" ht="15.75" customHeight="1" x14ac:dyDescent="0.25">
      <c r="H357" s="119"/>
    </row>
    <row r="358" spans="8:8" ht="15.75" customHeight="1" x14ac:dyDescent="0.25">
      <c r="H358" s="119"/>
    </row>
    <row r="359" spans="8:8" ht="15.75" customHeight="1" x14ac:dyDescent="0.25">
      <c r="H359" s="119"/>
    </row>
    <row r="360" spans="8:8" ht="15.75" customHeight="1" x14ac:dyDescent="0.25">
      <c r="H360" s="119"/>
    </row>
    <row r="361" spans="8:8" ht="15.75" customHeight="1" x14ac:dyDescent="0.25">
      <c r="H361" s="119"/>
    </row>
    <row r="362" spans="8:8" ht="15.75" customHeight="1" x14ac:dyDescent="0.25">
      <c r="H362" s="119"/>
    </row>
    <row r="363" spans="8:8" ht="15.75" customHeight="1" x14ac:dyDescent="0.25">
      <c r="H363" s="119"/>
    </row>
    <row r="364" spans="8:8" ht="15.75" customHeight="1" x14ac:dyDescent="0.25">
      <c r="H364" s="119"/>
    </row>
    <row r="365" spans="8:8" ht="15.75" customHeight="1" x14ac:dyDescent="0.25">
      <c r="H365" s="119"/>
    </row>
    <row r="366" spans="8:8" ht="15.75" customHeight="1" x14ac:dyDescent="0.25">
      <c r="H366" s="119"/>
    </row>
    <row r="367" spans="8:8" ht="15.75" customHeight="1" x14ac:dyDescent="0.25">
      <c r="H367" s="119"/>
    </row>
    <row r="368" spans="8:8" ht="15.75" customHeight="1" x14ac:dyDescent="0.25">
      <c r="H368" s="119"/>
    </row>
    <row r="369" spans="8:8" ht="15.75" customHeight="1" x14ac:dyDescent="0.25">
      <c r="H369" s="119"/>
    </row>
    <row r="370" spans="8:8" ht="15.75" customHeight="1" x14ac:dyDescent="0.25">
      <c r="H370" s="119"/>
    </row>
    <row r="371" spans="8:8" ht="15.75" customHeight="1" x14ac:dyDescent="0.25">
      <c r="H371" s="119"/>
    </row>
    <row r="372" spans="8:8" ht="15.75" customHeight="1" x14ac:dyDescent="0.25">
      <c r="H372" s="119"/>
    </row>
    <row r="373" spans="8:8" ht="15.75" customHeight="1" x14ac:dyDescent="0.25">
      <c r="H373" s="119"/>
    </row>
    <row r="374" spans="8:8" ht="15.75" customHeight="1" x14ac:dyDescent="0.25">
      <c r="H374" s="119"/>
    </row>
    <row r="375" spans="8:8" ht="15.75" customHeight="1" x14ac:dyDescent="0.25">
      <c r="H375" s="119"/>
    </row>
    <row r="376" spans="8:8" ht="15.75" customHeight="1" x14ac:dyDescent="0.25">
      <c r="H376" s="119"/>
    </row>
    <row r="377" spans="8:8" ht="15.75" customHeight="1" x14ac:dyDescent="0.25">
      <c r="H377" s="119"/>
    </row>
    <row r="378" spans="8:8" ht="15.75" customHeight="1" x14ac:dyDescent="0.25">
      <c r="H378" s="119"/>
    </row>
    <row r="379" spans="8:8" ht="15.75" customHeight="1" x14ac:dyDescent="0.25">
      <c r="H379" s="119"/>
    </row>
    <row r="380" spans="8:8" ht="15.75" customHeight="1" x14ac:dyDescent="0.25">
      <c r="H380" s="119"/>
    </row>
    <row r="381" spans="8:8" ht="15.75" customHeight="1" x14ac:dyDescent="0.25">
      <c r="H381" s="119"/>
    </row>
    <row r="382" spans="8:8" ht="15.75" customHeight="1" x14ac:dyDescent="0.25">
      <c r="H382" s="119"/>
    </row>
    <row r="383" spans="8:8" ht="15.75" customHeight="1" x14ac:dyDescent="0.25">
      <c r="H383" s="119"/>
    </row>
    <row r="384" spans="8:8" ht="15.75" customHeight="1" x14ac:dyDescent="0.25">
      <c r="H384" s="119"/>
    </row>
    <row r="385" spans="8:8" ht="15.75" customHeight="1" x14ac:dyDescent="0.25">
      <c r="H385" s="119"/>
    </row>
    <row r="386" spans="8:8" ht="15.75" customHeight="1" x14ac:dyDescent="0.25">
      <c r="H386" s="119"/>
    </row>
    <row r="387" spans="8:8" ht="15.75" customHeight="1" x14ac:dyDescent="0.25">
      <c r="H387" s="119"/>
    </row>
    <row r="388" spans="8:8" ht="15.75" customHeight="1" x14ac:dyDescent="0.25">
      <c r="H388" s="119"/>
    </row>
    <row r="389" spans="8:8" ht="15.75" customHeight="1" x14ac:dyDescent="0.25">
      <c r="H389" s="119"/>
    </row>
    <row r="390" spans="8:8" ht="15.75" customHeight="1" x14ac:dyDescent="0.25">
      <c r="H390" s="119"/>
    </row>
    <row r="391" spans="8:8" ht="15.75" customHeight="1" x14ac:dyDescent="0.25">
      <c r="H391" s="119"/>
    </row>
    <row r="392" spans="8:8" ht="15.75" customHeight="1" x14ac:dyDescent="0.25">
      <c r="H392" s="119"/>
    </row>
    <row r="393" spans="8:8" ht="15.75" customHeight="1" x14ac:dyDescent="0.25">
      <c r="H393" s="119"/>
    </row>
    <row r="394" spans="8:8" ht="15.75" customHeight="1" x14ac:dyDescent="0.25">
      <c r="H394" s="119"/>
    </row>
    <row r="395" spans="8:8" ht="15.75" customHeight="1" x14ac:dyDescent="0.25">
      <c r="H395" s="119"/>
    </row>
    <row r="396" spans="8:8" ht="15.75" customHeight="1" x14ac:dyDescent="0.25">
      <c r="H396" s="119"/>
    </row>
    <row r="397" spans="8:8" ht="15.75" customHeight="1" x14ac:dyDescent="0.25">
      <c r="H397" s="119"/>
    </row>
    <row r="398" spans="8:8" ht="15.75" customHeight="1" x14ac:dyDescent="0.25">
      <c r="H398" s="119"/>
    </row>
    <row r="399" spans="8:8" ht="15.75" customHeight="1" x14ac:dyDescent="0.25">
      <c r="H399" s="119"/>
    </row>
    <row r="400" spans="8:8" ht="15.75" customHeight="1" x14ac:dyDescent="0.25">
      <c r="H400" s="119"/>
    </row>
    <row r="401" spans="8:8" ht="15.75" customHeight="1" x14ac:dyDescent="0.25">
      <c r="H401" s="119"/>
    </row>
    <row r="402" spans="8:8" ht="15.75" customHeight="1" x14ac:dyDescent="0.25">
      <c r="H402" s="119"/>
    </row>
    <row r="403" spans="8:8" ht="15.75" customHeight="1" x14ac:dyDescent="0.25">
      <c r="H403" s="119"/>
    </row>
    <row r="404" spans="8:8" ht="15.75" customHeight="1" x14ac:dyDescent="0.25">
      <c r="H404" s="119"/>
    </row>
    <row r="405" spans="8:8" ht="15.75" customHeight="1" x14ac:dyDescent="0.25">
      <c r="H405" s="119"/>
    </row>
    <row r="406" spans="8:8" ht="15.75" customHeight="1" x14ac:dyDescent="0.25">
      <c r="H406" s="119"/>
    </row>
    <row r="407" spans="8:8" ht="15.75" customHeight="1" x14ac:dyDescent="0.25">
      <c r="H407" s="119"/>
    </row>
    <row r="408" spans="8:8" ht="15.75" customHeight="1" x14ac:dyDescent="0.25">
      <c r="H408" s="119"/>
    </row>
    <row r="409" spans="8:8" ht="15.75" customHeight="1" x14ac:dyDescent="0.25">
      <c r="H409" s="119"/>
    </row>
    <row r="410" spans="8:8" ht="15.75" customHeight="1" x14ac:dyDescent="0.25">
      <c r="H410" s="119"/>
    </row>
    <row r="411" spans="8:8" ht="15.75" customHeight="1" x14ac:dyDescent="0.25">
      <c r="H411" s="119"/>
    </row>
    <row r="412" spans="8:8" ht="15.75" customHeight="1" x14ac:dyDescent="0.25">
      <c r="H412" s="119"/>
    </row>
    <row r="413" spans="8:8" ht="15.75" customHeight="1" x14ac:dyDescent="0.25">
      <c r="H413" s="119"/>
    </row>
    <row r="414" spans="8:8" ht="15.75" customHeight="1" x14ac:dyDescent="0.25">
      <c r="H414" s="119"/>
    </row>
    <row r="415" spans="8:8" ht="15.75" customHeight="1" x14ac:dyDescent="0.25">
      <c r="H415" s="119"/>
    </row>
    <row r="416" spans="8:8" ht="15.75" customHeight="1" x14ac:dyDescent="0.25">
      <c r="H416" s="119"/>
    </row>
    <row r="417" spans="8:8" ht="15.75" customHeight="1" x14ac:dyDescent="0.25">
      <c r="H417" s="119"/>
    </row>
    <row r="418" spans="8:8" ht="15.75" customHeight="1" x14ac:dyDescent="0.25">
      <c r="H418" s="119"/>
    </row>
    <row r="419" spans="8:8" ht="15.75" customHeight="1" x14ac:dyDescent="0.25">
      <c r="H419" s="119"/>
    </row>
    <row r="420" spans="8:8" ht="15.75" customHeight="1" x14ac:dyDescent="0.25">
      <c r="H420" s="119"/>
    </row>
    <row r="421" spans="8:8" ht="15.75" customHeight="1" x14ac:dyDescent="0.25">
      <c r="H421" s="119"/>
    </row>
    <row r="422" spans="8:8" ht="15.75" customHeight="1" x14ac:dyDescent="0.25">
      <c r="H422" s="119"/>
    </row>
    <row r="423" spans="8:8" ht="15.75" customHeight="1" x14ac:dyDescent="0.25">
      <c r="H423" s="119"/>
    </row>
    <row r="424" spans="8:8" ht="15.75" customHeight="1" x14ac:dyDescent="0.25">
      <c r="H424" s="119"/>
    </row>
    <row r="425" spans="8:8" ht="15.75" customHeight="1" x14ac:dyDescent="0.25">
      <c r="H425" s="119"/>
    </row>
    <row r="426" spans="8:8" ht="15.75" customHeight="1" x14ac:dyDescent="0.25">
      <c r="H426" s="119"/>
    </row>
    <row r="427" spans="8:8" ht="15.75" customHeight="1" x14ac:dyDescent="0.25">
      <c r="H427" s="119"/>
    </row>
    <row r="428" spans="8:8" ht="15.75" customHeight="1" x14ac:dyDescent="0.25">
      <c r="H428" s="119"/>
    </row>
    <row r="429" spans="8:8" ht="15.75" customHeight="1" x14ac:dyDescent="0.25">
      <c r="H429" s="119"/>
    </row>
    <row r="430" spans="8:8" ht="15.75" customHeight="1" x14ac:dyDescent="0.25">
      <c r="H430" s="119"/>
    </row>
    <row r="431" spans="8:8" ht="15.75" customHeight="1" x14ac:dyDescent="0.25">
      <c r="H431" s="119"/>
    </row>
    <row r="432" spans="8:8" ht="15.75" customHeight="1" x14ac:dyDescent="0.25">
      <c r="H432" s="119"/>
    </row>
    <row r="433" spans="8:8" ht="15.75" customHeight="1" x14ac:dyDescent="0.25">
      <c r="H433" s="119"/>
    </row>
    <row r="434" spans="8:8" ht="15.75" customHeight="1" x14ac:dyDescent="0.25">
      <c r="H434" s="119"/>
    </row>
    <row r="435" spans="8:8" ht="15.75" customHeight="1" x14ac:dyDescent="0.25">
      <c r="H435" s="119"/>
    </row>
    <row r="436" spans="8:8" ht="15.75" customHeight="1" x14ac:dyDescent="0.25">
      <c r="H436" s="119"/>
    </row>
    <row r="437" spans="8:8" ht="15.75" customHeight="1" x14ac:dyDescent="0.25">
      <c r="H437" s="119"/>
    </row>
    <row r="438" spans="8:8" ht="15.75" customHeight="1" x14ac:dyDescent="0.25">
      <c r="H438" s="119"/>
    </row>
    <row r="439" spans="8:8" ht="15.75" customHeight="1" x14ac:dyDescent="0.25">
      <c r="H439" s="119"/>
    </row>
    <row r="440" spans="8:8" ht="15.75" customHeight="1" x14ac:dyDescent="0.25">
      <c r="H440" s="119"/>
    </row>
    <row r="441" spans="8:8" ht="15.75" customHeight="1" x14ac:dyDescent="0.25">
      <c r="H441" s="119"/>
    </row>
    <row r="442" spans="8:8" ht="15.75" customHeight="1" x14ac:dyDescent="0.25">
      <c r="H442" s="119"/>
    </row>
    <row r="443" spans="8:8" ht="15.75" customHeight="1" x14ac:dyDescent="0.25">
      <c r="H443" s="119"/>
    </row>
    <row r="444" spans="8:8" ht="15.75" customHeight="1" x14ac:dyDescent="0.25">
      <c r="H444" s="119"/>
    </row>
    <row r="445" spans="8:8" ht="15.75" customHeight="1" x14ac:dyDescent="0.25">
      <c r="H445" s="119"/>
    </row>
    <row r="446" spans="8:8" ht="15.75" customHeight="1" x14ac:dyDescent="0.25">
      <c r="H446" s="119"/>
    </row>
    <row r="447" spans="8:8" ht="15.75" customHeight="1" x14ac:dyDescent="0.25">
      <c r="H447" s="119"/>
    </row>
    <row r="448" spans="8:8" ht="15.75" customHeight="1" x14ac:dyDescent="0.25">
      <c r="H448" s="119"/>
    </row>
    <row r="449" spans="8:8" ht="15.75" customHeight="1" x14ac:dyDescent="0.25">
      <c r="H449" s="119"/>
    </row>
    <row r="450" spans="8:8" ht="15.75" customHeight="1" x14ac:dyDescent="0.25">
      <c r="H450" s="119"/>
    </row>
    <row r="451" spans="8:8" ht="15.75" customHeight="1" x14ac:dyDescent="0.25">
      <c r="H451" s="119"/>
    </row>
    <row r="452" spans="8:8" ht="15.75" customHeight="1" x14ac:dyDescent="0.25">
      <c r="H452" s="119"/>
    </row>
    <row r="453" spans="8:8" ht="15.75" customHeight="1" x14ac:dyDescent="0.25">
      <c r="H453" s="119"/>
    </row>
    <row r="454" spans="8:8" ht="15.75" customHeight="1" x14ac:dyDescent="0.25">
      <c r="H454" s="119"/>
    </row>
    <row r="455" spans="8:8" ht="15.75" customHeight="1" x14ac:dyDescent="0.25">
      <c r="H455" s="119"/>
    </row>
    <row r="456" spans="8:8" ht="15.75" customHeight="1" x14ac:dyDescent="0.25">
      <c r="H456" s="119"/>
    </row>
    <row r="457" spans="8:8" ht="15.75" customHeight="1" x14ac:dyDescent="0.25">
      <c r="H457" s="119"/>
    </row>
    <row r="458" spans="8:8" ht="15.75" customHeight="1" x14ac:dyDescent="0.25">
      <c r="H458" s="119"/>
    </row>
    <row r="459" spans="8:8" ht="15.75" customHeight="1" x14ac:dyDescent="0.25">
      <c r="H459" s="119"/>
    </row>
    <row r="460" spans="8:8" ht="15.75" customHeight="1" x14ac:dyDescent="0.25">
      <c r="H460" s="119"/>
    </row>
    <row r="461" spans="8:8" ht="15.75" customHeight="1" x14ac:dyDescent="0.25">
      <c r="H461" s="119"/>
    </row>
    <row r="462" spans="8:8" ht="15.75" customHeight="1" x14ac:dyDescent="0.25">
      <c r="H462" s="119"/>
    </row>
    <row r="463" spans="8:8" ht="15.75" customHeight="1" x14ac:dyDescent="0.25">
      <c r="H463" s="119"/>
    </row>
    <row r="464" spans="8:8" ht="15.75" customHeight="1" x14ac:dyDescent="0.25">
      <c r="H464" s="119"/>
    </row>
    <row r="465" spans="8:8" ht="15.75" customHeight="1" x14ac:dyDescent="0.25">
      <c r="H465" s="119"/>
    </row>
    <row r="466" spans="8:8" ht="15.75" customHeight="1" x14ac:dyDescent="0.25">
      <c r="H466" s="119"/>
    </row>
    <row r="467" spans="8:8" ht="15.75" customHeight="1" x14ac:dyDescent="0.25">
      <c r="H467" s="119"/>
    </row>
    <row r="468" spans="8:8" ht="15.75" customHeight="1" x14ac:dyDescent="0.25">
      <c r="H468" s="119"/>
    </row>
    <row r="469" spans="8:8" ht="15.75" customHeight="1" x14ac:dyDescent="0.25">
      <c r="H469" s="119"/>
    </row>
    <row r="470" spans="8:8" ht="15.75" customHeight="1" x14ac:dyDescent="0.25">
      <c r="H470" s="119"/>
    </row>
    <row r="471" spans="8:8" ht="15.75" customHeight="1" x14ac:dyDescent="0.25">
      <c r="H471" s="119"/>
    </row>
    <row r="472" spans="8:8" ht="15.75" customHeight="1" x14ac:dyDescent="0.25">
      <c r="H472" s="119"/>
    </row>
    <row r="473" spans="8:8" ht="15.75" customHeight="1" x14ac:dyDescent="0.25">
      <c r="H473" s="119"/>
    </row>
    <row r="474" spans="8:8" ht="15.75" customHeight="1" x14ac:dyDescent="0.25">
      <c r="H474" s="119"/>
    </row>
    <row r="475" spans="8:8" ht="15.75" customHeight="1" x14ac:dyDescent="0.25">
      <c r="H475" s="119"/>
    </row>
    <row r="476" spans="8:8" ht="15.75" customHeight="1" x14ac:dyDescent="0.25">
      <c r="H476" s="119"/>
    </row>
    <row r="477" spans="8:8" ht="15.75" customHeight="1" x14ac:dyDescent="0.25">
      <c r="H477" s="119"/>
    </row>
    <row r="478" spans="8:8" ht="15.75" customHeight="1" x14ac:dyDescent="0.25">
      <c r="H478" s="119"/>
    </row>
    <row r="479" spans="8:8" ht="15.75" customHeight="1" x14ac:dyDescent="0.25">
      <c r="H479" s="119"/>
    </row>
    <row r="480" spans="8:8" ht="15.75" customHeight="1" x14ac:dyDescent="0.25">
      <c r="H480" s="119"/>
    </row>
    <row r="481" spans="8:8" ht="15.75" customHeight="1" x14ac:dyDescent="0.25">
      <c r="H481" s="119"/>
    </row>
    <row r="482" spans="8:8" ht="15.75" customHeight="1" x14ac:dyDescent="0.25">
      <c r="H482" s="119"/>
    </row>
    <row r="483" spans="8:8" ht="15.75" customHeight="1" x14ac:dyDescent="0.25">
      <c r="H483" s="119"/>
    </row>
    <row r="484" spans="8:8" ht="15.75" customHeight="1" x14ac:dyDescent="0.25">
      <c r="H484" s="119"/>
    </row>
    <row r="485" spans="8:8" ht="15.75" customHeight="1" x14ac:dyDescent="0.25">
      <c r="H485" s="119"/>
    </row>
    <row r="486" spans="8:8" ht="15.75" customHeight="1" x14ac:dyDescent="0.25">
      <c r="H486" s="119"/>
    </row>
    <row r="487" spans="8:8" ht="15.75" customHeight="1" x14ac:dyDescent="0.25">
      <c r="H487" s="119"/>
    </row>
    <row r="488" spans="8:8" ht="15.75" customHeight="1" x14ac:dyDescent="0.25">
      <c r="H488" s="119"/>
    </row>
    <row r="489" spans="8:8" ht="15.75" customHeight="1" x14ac:dyDescent="0.25">
      <c r="H489" s="119"/>
    </row>
    <row r="490" spans="8:8" ht="15.75" customHeight="1" x14ac:dyDescent="0.25">
      <c r="H490" s="119"/>
    </row>
    <row r="491" spans="8:8" ht="15.75" customHeight="1" x14ac:dyDescent="0.25">
      <c r="H491" s="119"/>
    </row>
    <row r="492" spans="8:8" ht="15.75" customHeight="1" x14ac:dyDescent="0.25">
      <c r="H492" s="119"/>
    </row>
    <row r="493" spans="8:8" ht="15.75" customHeight="1" x14ac:dyDescent="0.25">
      <c r="H493" s="119"/>
    </row>
    <row r="494" spans="8:8" ht="15.75" customHeight="1" x14ac:dyDescent="0.25">
      <c r="H494" s="119"/>
    </row>
    <row r="495" spans="8:8" ht="15.75" customHeight="1" x14ac:dyDescent="0.25">
      <c r="H495" s="119"/>
    </row>
    <row r="496" spans="8:8" ht="15.75" customHeight="1" x14ac:dyDescent="0.25">
      <c r="H496" s="119"/>
    </row>
    <row r="497" spans="8:8" ht="15.75" customHeight="1" x14ac:dyDescent="0.25">
      <c r="H497" s="119"/>
    </row>
    <row r="498" spans="8:8" ht="15.75" customHeight="1" x14ac:dyDescent="0.25">
      <c r="H498" s="119"/>
    </row>
    <row r="499" spans="8:8" ht="15.75" customHeight="1" x14ac:dyDescent="0.25">
      <c r="H499" s="119"/>
    </row>
    <row r="500" spans="8:8" ht="15.75" customHeight="1" x14ac:dyDescent="0.25">
      <c r="H500" s="119"/>
    </row>
    <row r="501" spans="8:8" ht="15.75" customHeight="1" x14ac:dyDescent="0.25">
      <c r="H501" s="119"/>
    </row>
    <row r="502" spans="8:8" ht="15.75" customHeight="1" x14ac:dyDescent="0.25">
      <c r="H502" s="119"/>
    </row>
    <row r="503" spans="8:8" ht="15.75" customHeight="1" x14ac:dyDescent="0.25">
      <c r="H503" s="119"/>
    </row>
    <row r="504" spans="8:8" ht="15.75" customHeight="1" x14ac:dyDescent="0.25">
      <c r="H504" s="119"/>
    </row>
    <row r="505" spans="8:8" ht="15.75" customHeight="1" x14ac:dyDescent="0.25">
      <c r="H505" s="119"/>
    </row>
    <row r="506" spans="8:8" ht="15.75" customHeight="1" x14ac:dyDescent="0.25">
      <c r="H506" s="119"/>
    </row>
    <row r="507" spans="8:8" ht="15.75" customHeight="1" x14ac:dyDescent="0.25">
      <c r="H507" s="119"/>
    </row>
    <row r="508" spans="8:8" ht="15.75" customHeight="1" x14ac:dyDescent="0.25">
      <c r="H508" s="119"/>
    </row>
    <row r="509" spans="8:8" ht="15.75" customHeight="1" x14ac:dyDescent="0.25">
      <c r="H509" s="119"/>
    </row>
    <row r="510" spans="8:8" ht="15.75" customHeight="1" x14ac:dyDescent="0.25">
      <c r="H510" s="119"/>
    </row>
    <row r="511" spans="8:8" ht="15.75" customHeight="1" x14ac:dyDescent="0.25">
      <c r="H511" s="119"/>
    </row>
    <row r="512" spans="8:8" ht="15.75" customHeight="1" x14ac:dyDescent="0.25">
      <c r="H512" s="119"/>
    </row>
    <row r="513" spans="8:8" ht="15.75" customHeight="1" x14ac:dyDescent="0.25">
      <c r="H513" s="119"/>
    </row>
    <row r="514" spans="8:8" ht="15.75" customHeight="1" x14ac:dyDescent="0.25">
      <c r="H514" s="119"/>
    </row>
    <row r="515" spans="8:8" ht="15.75" customHeight="1" x14ac:dyDescent="0.25">
      <c r="H515" s="119"/>
    </row>
    <row r="516" spans="8:8" ht="15.75" customHeight="1" x14ac:dyDescent="0.25">
      <c r="H516" s="119"/>
    </row>
    <row r="517" spans="8:8" ht="15.75" customHeight="1" x14ac:dyDescent="0.25">
      <c r="H517" s="119"/>
    </row>
    <row r="518" spans="8:8" ht="15.75" customHeight="1" x14ac:dyDescent="0.25">
      <c r="H518" s="119"/>
    </row>
    <row r="519" spans="8:8" ht="15.75" customHeight="1" x14ac:dyDescent="0.25">
      <c r="H519" s="119"/>
    </row>
    <row r="520" spans="8:8" ht="15.75" customHeight="1" x14ac:dyDescent="0.25">
      <c r="H520" s="119"/>
    </row>
    <row r="521" spans="8:8" ht="15.75" customHeight="1" x14ac:dyDescent="0.25">
      <c r="H521" s="119"/>
    </row>
    <row r="522" spans="8:8" ht="15.75" customHeight="1" x14ac:dyDescent="0.25">
      <c r="H522" s="119"/>
    </row>
    <row r="523" spans="8:8" ht="15.75" customHeight="1" x14ac:dyDescent="0.25">
      <c r="H523" s="119"/>
    </row>
    <row r="524" spans="8:8" ht="15.75" customHeight="1" x14ac:dyDescent="0.25">
      <c r="H524" s="119"/>
    </row>
    <row r="525" spans="8:8" ht="15.75" customHeight="1" x14ac:dyDescent="0.25">
      <c r="H525" s="119"/>
    </row>
    <row r="526" spans="8:8" ht="15.75" customHeight="1" x14ac:dyDescent="0.25">
      <c r="H526" s="119"/>
    </row>
    <row r="527" spans="8:8" ht="15.75" customHeight="1" x14ac:dyDescent="0.25">
      <c r="H527" s="119"/>
    </row>
    <row r="528" spans="8:8" ht="15.75" customHeight="1" x14ac:dyDescent="0.25">
      <c r="H528" s="119"/>
    </row>
    <row r="529" spans="8:8" ht="15.75" customHeight="1" x14ac:dyDescent="0.25">
      <c r="H529" s="119"/>
    </row>
    <row r="530" spans="8:8" ht="15.75" customHeight="1" x14ac:dyDescent="0.25">
      <c r="H530" s="119"/>
    </row>
    <row r="531" spans="8:8" ht="15.75" customHeight="1" x14ac:dyDescent="0.25">
      <c r="H531" s="119"/>
    </row>
    <row r="532" spans="8:8" ht="15.75" customHeight="1" x14ac:dyDescent="0.25">
      <c r="H532" s="119"/>
    </row>
    <row r="533" spans="8:8" ht="15.75" customHeight="1" x14ac:dyDescent="0.25">
      <c r="H533" s="119"/>
    </row>
    <row r="534" spans="8:8" ht="15.75" customHeight="1" x14ac:dyDescent="0.25">
      <c r="H534" s="119"/>
    </row>
    <row r="535" spans="8:8" ht="15.75" customHeight="1" x14ac:dyDescent="0.25">
      <c r="H535" s="119"/>
    </row>
    <row r="536" spans="8:8" ht="15.75" customHeight="1" x14ac:dyDescent="0.25">
      <c r="H536" s="119"/>
    </row>
    <row r="537" spans="8:8" ht="15.75" customHeight="1" x14ac:dyDescent="0.25">
      <c r="H537" s="119"/>
    </row>
    <row r="538" spans="8:8" ht="15.75" customHeight="1" x14ac:dyDescent="0.25">
      <c r="H538" s="119"/>
    </row>
    <row r="539" spans="8:8" ht="15.75" customHeight="1" x14ac:dyDescent="0.25">
      <c r="H539" s="119"/>
    </row>
    <row r="540" spans="8:8" ht="15.75" customHeight="1" x14ac:dyDescent="0.25">
      <c r="H540" s="119"/>
    </row>
    <row r="541" spans="8:8" ht="15.75" customHeight="1" x14ac:dyDescent="0.25">
      <c r="H541" s="119"/>
    </row>
    <row r="542" spans="8:8" ht="15.75" customHeight="1" x14ac:dyDescent="0.25">
      <c r="H542" s="119"/>
    </row>
    <row r="543" spans="8:8" ht="15.75" customHeight="1" x14ac:dyDescent="0.25">
      <c r="H543" s="119"/>
    </row>
    <row r="544" spans="8:8" ht="15.75" customHeight="1" x14ac:dyDescent="0.25">
      <c r="H544" s="119"/>
    </row>
    <row r="545" spans="8:8" ht="15.75" customHeight="1" x14ac:dyDescent="0.25">
      <c r="H545" s="119"/>
    </row>
    <row r="546" spans="8:8" ht="15.75" customHeight="1" x14ac:dyDescent="0.25">
      <c r="H546" s="119"/>
    </row>
    <row r="547" spans="8:8" ht="15.75" customHeight="1" x14ac:dyDescent="0.25">
      <c r="H547" s="119"/>
    </row>
    <row r="548" spans="8:8" ht="15.75" customHeight="1" x14ac:dyDescent="0.25">
      <c r="H548" s="119"/>
    </row>
    <row r="549" spans="8:8" ht="15.75" customHeight="1" x14ac:dyDescent="0.25">
      <c r="H549" s="119"/>
    </row>
    <row r="550" spans="8:8" ht="15.75" customHeight="1" x14ac:dyDescent="0.25">
      <c r="H550" s="119"/>
    </row>
    <row r="551" spans="8:8" ht="15.75" customHeight="1" x14ac:dyDescent="0.25">
      <c r="H551" s="119"/>
    </row>
    <row r="552" spans="8:8" ht="15.75" customHeight="1" x14ac:dyDescent="0.25">
      <c r="H552" s="119"/>
    </row>
    <row r="553" spans="8:8" ht="15.75" customHeight="1" x14ac:dyDescent="0.25">
      <c r="H553" s="119"/>
    </row>
    <row r="554" spans="8:8" ht="15.75" customHeight="1" x14ac:dyDescent="0.25">
      <c r="H554" s="119"/>
    </row>
    <row r="555" spans="8:8" ht="15.75" customHeight="1" x14ac:dyDescent="0.25">
      <c r="H555" s="119"/>
    </row>
    <row r="556" spans="8:8" ht="15.75" customHeight="1" x14ac:dyDescent="0.25">
      <c r="H556" s="119"/>
    </row>
    <row r="557" spans="8:8" ht="15.75" customHeight="1" x14ac:dyDescent="0.25">
      <c r="H557" s="119"/>
    </row>
    <row r="558" spans="8:8" ht="15.75" customHeight="1" x14ac:dyDescent="0.25">
      <c r="H558" s="119"/>
    </row>
    <row r="559" spans="8:8" ht="15.75" customHeight="1" x14ac:dyDescent="0.25">
      <c r="H559" s="119"/>
    </row>
    <row r="560" spans="8:8" ht="15.75" customHeight="1" x14ac:dyDescent="0.25">
      <c r="H560" s="119"/>
    </row>
    <row r="561" spans="8:8" ht="15.75" customHeight="1" x14ac:dyDescent="0.25">
      <c r="H561" s="119"/>
    </row>
    <row r="562" spans="8:8" ht="15.75" customHeight="1" x14ac:dyDescent="0.25">
      <c r="H562" s="119"/>
    </row>
    <row r="563" spans="8:8" ht="15.75" customHeight="1" x14ac:dyDescent="0.25">
      <c r="H563" s="119"/>
    </row>
    <row r="564" spans="8:8" ht="15.75" customHeight="1" x14ac:dyDescent="0.25">
      <c r="H564" s="119"/>
    </row>
    <row r="565" spans="8:8" ht="15.75" customHeight="1" x14ac:dyDescent="0.25">
      <c r="H565" s="119"/>
    </row>
    <row r="566" spans="8:8" ht="15.75" customHeight="1" x14ac:dyDescent="0.25">
      <c r="H566" s="119"/>
    </row>
    <row r="567" spans="8:8" ht="15.75" customHeight="1" x14ac:dyDescent="0.25">
      <c r="H567" s="119"/>
    </row>
    <row r="568" spans="8:8" ht="15.75" customHeight="1" x14ac:dyDescent="0.25">
      <c r="H568" s="119"/>
    </row>
    <row r="569" spans="8:8" ht="15.75" customHeight="1" x14ac:dyDescent="0.25">
      <c r="H569" s="119"/>
    </row>
    <row r="570" spans="8:8" ht="15.75" customHeight="1" x14ac:dyDescent="0.25">
      <c r="H570" s="119"/>
    </row>
    <row r="571" spans="8:8" ht="15.75" customHeight="1" x14ac:dyDescent="0.25">
      <c r="H571" s="119"/>
    </row>
    <row r="572" spans="8:8" ht="15.75" customHeight="1" x14ac:dyDescent="0.25">
      <c r="H572" s="119"/>
    </row>
    <row r="573" spans="8:8" ht="15.75" customHeight="1" x14ac:dyDescent="0.25">
      <c r="H573" s="119"/>
    </row>
    <row r="574" spans="8:8" ht="15.75" customHeight="1" x14ac:dyDescent="0.25">
      <c r="H574" s="119"/>
    </row>
    <row r="575" spans="8:8" ht="15.75" customHeight="1" x14ac:dyDescent="0.25">
      <c r="H575" s="119"/>
    </row>
    <row r="576" spans="8:8" ht="15.75" customHeight="1" x14ac:dyDescent="0.25">
      <c r="H576" s="119"/>
    </row>
    <row r="577" spans="8:8" ht="15.75" customHeight="1" x14ac:dyDescent="0.25">
      <c r="H577" s="119"/>
    </row>
    <row r="578" spans="8:8" ht="15.75" customHeight="1" x14ac:dyDescent="0.25">
      <c r="H578" s="119"/>
    </row>
    <row r="579" spans="8:8" ht="15.75" customHeight="1" x14ac:dyDescent="0.25">
      <c r="H579" s="119"/>
    </row>
    <row r="580" spans="8:8" ht="15.75" customHeight="1" x14ac:dyDescent="0.25">
      <c r="H580" s="119"/>
    </row>
    <row r="581" spans="8:8" ht="15.75" customHeight="1" x14ac:dyDescent="0.25">
      <c r="H581" s="119"/>
    </row>
    <row r="582" spans="8:8" ht="15.75" customHeight="1" x14ac:dyDescent="0.25">
      <c r="H582" s="119"/>
    </row>
    <row r="583" spans="8:8" ht="15.75" customHeight="1" x14ac:dyDescent="0.25">
      <c r="H583" s="119"/>
    </row>
    <row r="584" spans="8:8" ht="15.75" customHeight="1" x14ac:dyDescent="0.25">
      <c r="H584" s="119"/>
    </row>
    <row r="585" spans="8:8" ht="15.75" customHeight="1" x14ac:dyDescent="0.25">
      <c r="H585" s="119"/>
    </row>
    <row r="586" spans="8:8" ht="15.75" customHeight="1" x14ac:dyDescent="0.25">
      <c r="H586" s="119"/>
    </row>
    <row r="587" spans="8:8" ht="15.75" customHeight="1" x14ac:dyDescent="0.25">
      <c r="H587" s="119"/>
    </row>
    <row r="588" spans="8:8" ht="15.75" customHeight="1" x14ac:dyDescent="0.25">
      <c r="H588" s="119"/>
    </row>
    <row r="589" spans="8:8" ht="15.75" customHeight="1" x14ac:dyDescent="0.25">
      <c r="H589" s="119"/>
    </row>
    <row r="590" spans="8:8" ht="15.75" customHeight="1" x14ac:dyDescent="0.25">
      <c r="H590" s="119"/>
    </row>
    <row r="591" spans="8:8" ht="15.75" customHeight="1" x14ac:dyDescent="0.25">
      <c r="H591" s="119"/>
    </row>
    <row r="592" spans="8:8" ht="15.75" customHeight="1" x14ac:dyDescent="0.25">
      <c r="H592" s="119"/>
    </row>
    <row r="593" spans="8:8" ht="15.75" customHeight="1" x14ac:dyDescent="0.25">
      <c r="H593" s="119"/>
    </row>
    <row r="594" spans="8:8" ht="15.75" customHeight="1" x14ac:dyDescent="0.25">
      <c r="H594" s="119"/>
    </row>
    <row r="595" spans="8:8" ht="15.75" customHeight="1" x14ac:dyDescent="0.25">
      <c r="H595" s="119"/>
    </row>
    <row r="596" spans="8:8" ht="15.75" customHeight="1" x14ac:dyDescent="0.25">
      <c r="H596" s="119"/>
    </row>
    <row r="597" spans="8:8" ht="15.75" customHeight="1" x14ac:dyDescent="0.25">
      <c r="H597" s="119"/>
    </row>
    <row r="598" spans="8:8" ht="15.75" customHeight="1" x14ac:dyDescent="0.25">
      <c r="H598" s="119"/>
    </row>
    <row r="599" spans="8:8" ht="15.75" customHeight="1" x14ac:dyDescent="0.25">
      <c r="H599" s="119"/>
    </row>
    <row r="600" spans="8:8" ht="15.75" customHeight="1" x14ac:dyDescent="0.25">
      <c r="H600" s="119"/>
    </row>
    <row r="601" spans="8:8" ht="15.75" customHeight="1" x14ac:dyDescent="0.25">
      <c r="H601" s="119"/>
    </row>
    <row r="602" spans="8:8" ht="15.75" customHeight="1" x14ac:dyDescent="0.25">
      <c r="H602" s="119"/>
    </row>
    <row r="603" spans="8:8" ht="15.75" customHeight="1" x14ac:dyDescent="0.25">
      <c r="H603" s="119"/>
    </row>
    <row r="604" spans="8:8" ht="15.75" customHeight="1" x14ac:dyDescent="0.25">
      <c r="H604" s="119"/>
    </row>
    <row r="605" spans="8:8" ht="15.75" customHeight="1" x14ac:dyDescent="0.25">
      <c r="H605" s="119"/>
    </row>
    <row r="606" spans="8:8" ht="15.75" customHeight="1" x14ac:dyDescent="0.25">
      <c r="H606" s="119"/>
    </row>
    <row r="607" spans="8:8" ht="15.75" customHeight="1" x14ac:dyDescent="0.25">
      <c r="H607" s="119"/>
    </row>
    <row r="608" spans="8:8" ht="15.75" customHeight="1" x14ac:dyDescent="0.25">
      <c r="H608" s="119"/>
    </row>
    <row r="609" spans="8:8" ht="15.75" customHeight="1" x14ac:dyDescent="0.25">
      <c r="H609" s="119"/>
    </row>
    <row r="610" spans="8:8" ht="15.75" customHeight="1" x14ac:dyDescent="0.25">
      <c r="H610" s="119"/>
    </row>
    <row r="611" spans="8:8" ht="15.75" customHeight="1" x14ac:dyDescent="0.25">
      <c r="H611" s="119"/>
    </row>
    <row r="612" spans="8:8" ht="15.75" customHeight="1" x14ac:dyDescent="0.25">
      <c r="H612" s="119"/>
    </row>
    <row r="613" spans="8:8" ht="15.75" customHeight="1" x14ac:dyDescent="0.25">
      <c r="H613" s="119"/>
    </row>
    <row r="614" spans="8:8" ht="15.75" customHeight="1" x14ac:dyDescent="0.25">
      <c r="H614" s="119"/>
    </row>
    <row r="615" spans="8:8" ht="15.75" customHeight="1" x14ac:dyDescent="0.25">
      <c r="H615" s="119"/>
    </row>
    <row r="616" spans="8:8" ht="15.75" customHeight="1" x14ac:dyDescent="0.25">
      <c r="H616" s="119"/>
    </row>
    <row r="617" spans="8:8" ht="15.75" customHeight="1" x14ac:dyDescent="0.25">
      <c r="H617" s="119"/>
    </row>
    <row r="618" spans="8:8" ht="15.75" customHeight="1" x14ac:dyDescent="0.25">
      <c r="H618" s="119"/>
    </row>
    <row r="619" spans="8:8" ht="15.75" customHeight="1" x14ac:dyDescent="0.25">
      <c r="H619" s="119"/>
    </row>
    <row r="620" spans="8:8" ht="15.75" customHeight="1" x14ac:dyDescent="0.25">
      <c r="H620" s="119"/>
    </row>
    <row r="621" spans="8:8" ht="15.75" customHeight="1" x14ac:dyDescent="0.25">
      <c r="H621" s="119"/>
    </row>
    <row r="622" spans="8:8" ht="15.75" customHeight="1" x14ac:dyDescent="0.25">
      <c r="H622" s="119"/>
    </row>
    <row r="623" spans="8:8" ht="15.75" customHeight="1" x14ac:dyDescent="0.25">
      <c r="H623" s="119"/>
    </row>
    <row r="624" spans="8:8" ht="15.75" customHeight="1" x14ac:dyDescent="0.25">
      <c r="H624" s="119"/>
    </row>
    <row r="625" spans="8:8" ht="15.75" customHeight="1" x14ac:dyDescent="0.25">
      <c r="H625" s="119"/>
    </row>
    <row r="626" spans="8:8" ht="15.75" customHeight="1" x14ac:dyDescent="0.25">
      <c r="H626" s="119"/>
    </row>
    <row r="627" spans="8:8" ht="15.75" customHeight="1" x14ac:dyDescent="0.25">
      <c r="H627" s="119"/>
    </row>
    <row r="628" spans="8:8" ht="15.75" customHeight="1" x14ac:dyDescent="0.25">
      <c r="H628" s="119"/>
    </row>
    <row r="629" spans="8:8" ht="15.75" customHeight="1" x14ac:dyDescent="0.25">
      <c r="H629" s="119"/>
    </row>
    <row r="630" spans="8:8" ht="15.75" customHeight="1" x14ac:dyDescent="0.25">
      <c r="H630" s="119"/>
    </row>
    <row r="631" spans="8:8" ht="15.75" customHeight="1" x14ac:dyDescent="0.25">
      <c r="H631" s="119"/>
    </row>
    <row r="632" spans="8:8" ht="15.75" customHeight="1" x14ac:dyDescent="0.25">
      <c r="H632" s="119"/>
    </row>
    <row r="633" spans="8:8" ht="15.75" customHeight="1" x14ac:dyDescent="0.25">
      <c r="H633" s="119"/>
    </row>
    <row r="634" spans="8:8" ht="15.75" customHeight="1" x14ac:dyDescent="0.25">
      <c r="H634" s="119"/>
    </row>
    <row r="635" spans="8:8" ht="15.75" customHeight="1" x14ac:dyDescent="0.25">
      <c r="H635" s="119"/>
    </row>
    <row r="636" spans="8:8" ht="15.75" customHeight="1" x14ac:dyDescent="0.25">
      <c r="H636" s="119"/>
    </row>
    <row r="637" spans="8:8" ht="15.75" customHeight="1" x14ac:dyDescent="0.25">
      <c r="H637" s="119"/>
    </row>
    <row r="638" spans="8:8" ht="15.75" customHeight="1" x14ac:dyDescent="0.25">
      <c r="H638" s="119"/>
    </row>
    <row r="639" spans="8:8" ht="15.75" customHeight="1" x14ac:dyDescent="0.25">
      <c r="H639" s="119"/>
    </row>
    <row r="640" spans="8:8" ht="15.75" customHeight="1" x14ac:dyDescent="0.25">
      <c r="H640" s="119"/>
    </row>
    <row r="641" spans="8:8" ht="15.75" customHeight="1" x14ac:dyDescent="0.25">
      <c r="H641" s="119"/>
    </row>
    <row r="642" spans="8:8" ht="15.75" customHeight="1" x14ac:dyDescent="0.25">
      <c r="H642" s="119"/>
    </row>
    <row r="643" spans="8:8" ht="15.75" customHeight="1" x14ac:dyDescent="0.25">
      <c r="H643" s="119"/>
    </row>
    <row r="644" spans="8:8" ht="15.75" customHeight="1" x14ac:dyDescent="0.25">
      <c r="H644" s="119"/>
    </row>
    <row r="645" spans="8:8" ht="15.75" customHeight="1" x14ac:dyDescent="0.25">
      <c r="H645" s="119"/>
    </row>
    <row r="646" spans="8:8" ht="15.75" customHeight="1" x14ac:dyDescent="0.25">
      <c r="H646" s="119"/>
    </row>
    <row r="647" spans="8:8" ht="15.75" customHeight="1" x14ac:dyDescent="0.25">
      <c r="H647" s="119"/>
    </row>
    <row r="648" spans="8:8" ht="15.75" customHeight="1" x14ac:dyDescent="0.25">
      <c r="H648" s="119"/>
    </row>
    <row r="649" spans="8:8" ht="15.75" customHeight="1" x14ac:dyDescent="0.25">
      <c r="H649" s="119"/>
    </row>
    <row r="650" spans="8:8" ht="15.75" customHeight="1" x14ac:dyDescent="0.25">
      <c r="H650" s="119"/>
    </row>
    <row r="651" spans="8:8" ht="15.75" customHeight="1" x14ac:dyDescent="0.25">
      <c r="H651" s="119"/>
    </row>
    <row r="652" spans="8:8" ht="15.75" customHeight="1" x14ac:dyDescent="0.25">
      <c r="H652" s="119"/>
    </row>
    <row r="653" spans="8:8" ht="15.75" customHeight="1" x14ac:dyDescent="0.25">
      <c r="H653" s="119"/>
    </row>
    <row r="654" spans="8:8" ht="15.75" customHeight="1" x14ac:dyDescent="0.25">
      <c r="H654" s="119"/>
    </row>
    <row r="655" spans="8:8" ht="15.75" customHeight="1" x14ac:dyDescent="0.25">
      <c r="H655" s="119"/>
    </row>
    <row r="656" spans="8:8" ht="15.75" customHeight="1" x14ac:dyDescent="0.25">
      <c r="H656" s="119"/>
    </row>
    <row r="657" spans="8:8" ht="15.75" customHeight="1" x14ac:dyDescent="0.25">
      <c r="H657" s="119"/>
    </row>
    <row r="658" spans="8:8" ht="15.75" customHeight="1" x14ac:dyDescent="0.25">
      <c r="H658" s="119"/>
    </row>
    <row r="659" spans="8:8" ht="15.75" customHeight="1" x14ac:dyDescent="0.25">
      <c r="H659" s="119"/>
    </row>
    <row r="660" spans="8:8" ht="15.75" customHeight="1" x14ac:dyDescent="0.25">
      <c r="H660" s="119"/>
    </row>
    <row r="661" spans="8:8" ht="15.75" customHeight="1" x14ac:dyDescent="0.25">
      <c r="H661" s="119"/>
    </row>
    <row r="662" spans="8:8" ht="15.75" customHeight="1" x14ac:dyDescent="0.25">
      <c r="H662" s="119"/>
    </row>
    <row r="663" spans="8:8" ht="15.75" customHeight="1" x14ac:dyDescent="0.25">
      <c r="H663" s="119"/>
    </row>
    <row r="664" spans="8:8" ht="15.75" customHeight="1" x14ac:dyDescent="0.25">
      <c r="H664" s="119"/>
    </row>
    <row r="665" spans="8:8" ht="15.75" customHeight="1" x14ac:dyDescent="0.25">
      <c r="H665" s="119"/>
    </row>
    <row r="666" spans="8:8" ht="15.75" customHeight="1" x14ac:dyDescent="0.25">
      <c r="H666" s="119"/>
    </row>
    <row r="667" spans="8:8" ht="15.75" customHeight="1" x14ac:dyDescent="0.25">
      <c r="H667" s="119"/>
    </row>
    <row r="668" spans="8:8" ht="15.75" customHeight="1" x14ac:dyDescent="0.25">
      <c r="H668" s="119"/>
    </row>
    <row r="669" spans="8:8" ht="15.75" customHeight="1" x14ac:dyDescent="0.25">
      <c r="H669" s="119"/>
    </row>
    <row r="670" spans="8:8" ht="15.75" customHeight="1" x14ac:dyDescent="0.25">
      <c r="H670" s="119"/>
    </row>
    <row r="671" spans="8:8" ht="15.75" customHeight="1" x14ac:dyDescent="0.25">
      <c r="H671" s="119"/>
    </row>
    <row r="672" spans="8:8" ht="15.75" customHeight="1" x14ac:dyDescent="0.25">
      <c r="H672" s="119"/>
    </row>
    <row r="673" spans="8:8" ht="15.75" customHeight="1" x14ac:dyDescent="0.25">
      <c r="H673" s="119"/>
    </row>
    <row r="674" spans="8:8" ht="15.75" customHeight="1" x14ac:dyDescent="0.25">
      <c r="H674" s="119"/>
    </row>
    <row r="675" spans="8:8" ht="15.75" customHeight="1" x14ac:dyDescent="0.25">
      <c r="H675" s="119"/>
    </row>
    <row r="676" spans="8:8" ht="15.75" customHeight="1" x14ac:dyDescent="0.25">
      <c r="H676" s="119"/>
    </row>
    <row r="677" spans="8:8" ht="15.75" customHeight="1" x14ac:dyDescent="0.25">
      <c r="H677" s="119"/>
    </row>
    <row r="678" spans="8:8" ht="15.75" customHeight="1" x14ac:dyDescent="0.25">
      <c r="H678" s="119"/>
    </row>
    <row r="679" spans="8:8" ht="15.75" customHeight="1" x14ac:dyDescent="0.25">
      <c r="H679" s="119"/>
    </row>
    <row r="680" spans="8:8" ht="15.75" customHeight="1" x14ac:dyDescent="0.25">
      <c r="H680" s="119"/>
    </row>
    <row r="681" spans="8:8" ht="15.75" customHeight="1" x14ac:dyDescent="0.25">
      <c r="H681" s="119"/>
    </row>
    <row r="682" spans="8:8" ht="15.75" customHeight="1" x14ac:dyDescent="0.25">
      <c r="H682" s="119"/>
    </row>
    <row r="683" spans="8:8" ht="15.75" customHeight="1" x14ac:dyDescent="0.25">
      <c r="H683" s="119"/>
    </row>
    <row r="684" spans="8:8" ht="15.75" customHeight="1" x14ac:dyDescent="0.25">
      <c r="H684" s="119"/>
    </row>
    <row r="685" spans="8:8" ht="15.75" customHeight="1" x14ac:dyDescent="0.25">
      <c r="H685" s="119"/>
    </row>
    <row r="686" spans="8:8" ht="15.75" customHeight="1" x14ac:dyDescent="0.25">
      <c r="H686" s="119"/>
    </row>
    <row r="687" spans="8:8" ht="15.75" customHeight="1" x14ac:dyDescent="0.25">
      <c r="H687" s="119"/>
    </row>
    <row r="688" spans="8:8" ht="15.75" customHeight="1" x14ac:dyDescent="0.25">
      <c r="H688" s="119"/>
    </row>
    <row r="689" spans="8:8" ht="15.75" customHeight="1" x14ac:dyDescent="0.25">
      <c r="H689" s="119"/>
    </row>
    <row r="690" spans="8:8" ht="15.75" customHeight="1" x14ac:dyDescent="0.25">
      <c r="H690" s="119"/>
    </row>
    <row r="691" spans="8:8" ht="15.75" customHeight="1" x14ac:dyDescent="0.25">
      <c r="H691" s="119"/>
    </row>
    <row r="692" spans="8:8" ht="15.75" customHeight="1" x14ac:dyDescent="0.25">
      <c r="H692" s="119"/>
    </row>
    <row r="693" spans="8:8" ht="15.75" customHeight="1" x14ac:dyDescent="0.25">
      <c r="H693" s="119"/>
    </row>
    <row r="694" spans="8:8" ht="15.75" customHeight="1" x14ac:dyDescent="0.25">
      <c r="H694" s="119"/>
    </row>
    <row r="695" spans="8:8" ht="15.75" customHeight="1" x14ac:dyDescent="0.25">
      <c r="H695" s="119"/>
    </row>
    <row r="696" spans="8:8" ht="15.75" customHeight="1" x14ac:dyDescent="0.25">
      <c r="H696" s="119"/>
    </row>
    <row r="697" spans="8:8" ht="15.75" customHeight="1" x14ac:dyDescent="0.25">
      <c r="H697" s="119"/>
    </row>
    <row r="698" spans="8:8" ht="15.75" customHeight="1" x14ac:dyDescent="0.25">
      <c r="H698" s="119"/>
    </row>
    <row r="699" spans="8:8" ht="15.75" customHeight="1" x14ac:dyDescent="0.25">
      <c r="H699" s="119"/>
    </row>
    <row r="700" spans="8:8" ht="15.75" customHeight="1" x14ac:dyDescent="0.25">
      <c r="H700" s="119"/>
    </row>
    <row r="701" spans="8:8" ht="15.75" customHeight="1" x14ac:dyDescent="0.25">
      <c r="H701" s="119"/>
    </row>
    <row r="702" spans="8:8" ht="15.75" customHeight="1" x14ac:dyDescent="0.25">
      <c r="H702" s="119"/>
    </row>
    <row r="703" spans="8:8" ht="15.75" customHeight="1" x14ac:dyDescent="0.25">
      <c r="H703" s="119"/>
    </row>
    <row r="704" spans="8:8" ht="15.75" customHeight="1" x14ac:dyDescent="0.25">
      <c r="H704" s="119"/>
    </row>
    <row r="705" spans="8:8" ht="15.75" customHeight="1" x14ac:dyDescent="0.25">
      <c r="H705" s="119"/>
    </row>
    <row r="706" spans="8:8" ht="15.75" customHeight="1" x14ac:dyDescent="0.25">
      <c r="H706" s="119"/>
    </row>
    <row r="707" spans="8:8" ht="15.75" customHeight="1" x14ac:dyDescent="0.25">
      <c r="H707" s="119"/>
    </row>
    <row r="708" spans="8:8" ht="15.75" customHeight="1" x14ac:dyDescent="0.25">
      <c r="H708" s="119"/>
    </row>
    <row r="709" spans="8:8" ht="15.75" customHeight="1" x14ac:dyDescent="0.25">
      <c r="H709" s="119"/>
    </row>
    <row r="710" spans="8:8" ht="15.75" customHeight="1" x14ac:dyDescent="0.25">
      <c r="H710" s="119"/>
    </row>
    <row r="711" spans="8:8" ht="15.75" customHeight="1" x14ac:dyDescent="0.25">
      <c r="H711" s="119"/>
    </row>
    <row r="712" spans="8:8" ht="15.75" customHeight="1" x14ac:dyDescent="0.25">
      <c r="H712" s="119"/>
    </row>
    <row r="713" spans="8:8" ht="15.75" customHeight="1" x14ac:dyDescent="0.25">
      <c r="H713" s="119"/>
    </row>
    <row r="714" spans="8:8" ht="15.75" customHeight="1" x14ac:dyDescent="0.25">
      <c r="H714" s="119"/>
    </row>
    <row r="715" spans="8:8" ht="15.75" customHeight="1" x14ac:dyDescent="0.25">
      <c r="H715" s="119"/>
    </row>
    <row r="716" spans="8:8" ht="15.75" customHeight="1" x14ac:dyDescent="0.25">
      <c r="H716" s="119"/>
    </row>
    <row r="717" spans="8:8" ht="15.75" customHeight="1" x14ac:dyDescent="0.25">
      <c r="H717" s="119"/>
    </row>
    <row r="718" spans="8:8" ht="15.75" customHeight="1" x14ac:dyDescent="0.25">
      <c r="H718" s="119"/>
    </row>
    <row r="719" spans="8:8" ht="15.75" customHeight="1" x14ac:dyDescent="0.25">
      <c r="H719" s="119"/>
    </row>
    <row r="720" spans="8:8" ht="15.75" customHeight="1" x14ac:dyDescent="0.25">
      <c r="H720" s="119"/>
    </row>
    <row r="721" spans="8:8" ht="15.75" customHeight="1" x14ac:dyDescent="0.25">
      <c r="H721" s="119"/>
    </row>
    <row r="722" spans="8:8" ht="15.75" customHeight="1" x14ac:dyDescent="0.25">
      <c r="H722" s="119"/>
    </row>
    <row r="723" spans="8:8" ht="15.75" customHeight="1" x14ac:dyDescent="0.25">
      <c r="H723" s="119"/>
    </row>
    <row r="724" spans="8:8" ht="15.75" customHeight="1" x14ac:dyDescent="0.25">
      <c r="H724" s="119"/>
    </row>
    <row r="725" spans="8:8" ht="15.75" customHeight="1" x14ac:dyDescent="0.25">
      <c r="H725" s="119"/>
    </row>
    <row r="726" spans="8:8" ht="15.75" customHeight="1" x14ac:dyDescent="0.25">
      <c r="H726" s="119"/>
    </row>
    <row r="727" spans="8:8" ht="15.75" customHeight="1" x14ac:dyDescent="0.25">
      <c r="H727" s="119"/>
    </row>
    <row r="728" spans="8:8" ht="15.75" customHeight="1" x14ac:dyDescent="0.25">
      <c r="H728" s="119"/>
    </row>
    <row r="729" spans="8:8" ht="15.75" customHeight="1" x14ac:dyDescent="0.25">
      <c r="H729" s="119"/>
    </row>
    <row r="730" spans="8:8" ht="15.75" customHeight="1" x14ac:dyDescent="0.25">
      <c r="H730" s="119"/>
    </row>
    <row r="731" spans="8:8" ht="15.75" customHeight="1" x14ac:dyDescent="0.25">
      <c r="H731" s="119"/>
    </row>
    <row r="732" spans="8:8" ht="15.75" customHeight="1" x14ac:dyDescent="0.25">
      <c r="H732" s="119"/>
    </row>
    <row r="733" spans="8:8" ht="15.75" customHeight="1" x14ac:dyDescent="0.25">
      <c r="H733" s="119"/>
    </row>
    <row r="734" spans="8:8" ht="15.75" customHeight="1" x14ac:dyDescent="0.25">
      <c r="H734" s="119"/>
    </row>
    <row r="735" spans="8:8" ht="15.75" customHeight="1" x14ac:dyDescent="0.25">
      <c r="H735" s="119"/>
    </row>
    <row r="736" spans="8:8" ht="15.75" customHeight="1" x14ac:dyDescent="0.25">
      <c r="H736" s="119"/>
    </row>
    <row r="737" spans="8:8" ht="15.75" customHeight="1" x14ac:dyDescent="0.25">
      <c r="H737" s="119"/>
    </row>
    <row r="738" spans="8:8" ht="15.75" customHeight="1" x14ac:dyDescent="0.25">
      <c r="H738" s="119"/>
    </row>
    <row r="739" spans="8:8" ht="15.75" customHeight="1" x14ac:dyDescent="0.25">
      <c r="H739" s="119"/>
    </row>
    <row r="740" spans="8:8" ht="15.75" customHeight="1" x14ac:dyDescent="0.25">
      <c r="H740" s="119"/>
    </row>
    <row r="741" spans="8:8" ht="15.75" customHeight="1" x14ac:dyDescent="0.25">
      <c r="H741" s="119"/>
    </row>
    <row r="742" spans="8:8" ht="15.75" customHeight="1" x14ac:dyDescent="0.25">
      <c r="H742" s="119"/>
    </row>
    <row r="743" spans="8:8" ht="15.75" customHeight="1" x14ac:dyDescent="0.25">
      <c r="H743" s="119"/>
    </row>
    <row r="744" spans="8:8" ht="15.75" customHeight="1" x14ac:dyDescent="0.25">
      <c r="H744" s="119"/>
    </row>
    <row r="745" spans="8:8" ht="15.75" customHeight="1" x14ac:dyDescent="0.25">
      <c r="H745" s="119"/>
    </row>
    <row r="746" spans="8:8" ht="15.75" customHeight="1" x14ac:dyDescent="0.25">
      <c r="H746" s="119"/>
    </row>
    <row r="747" spans="8:8" ht="15.75" customHeight="1" x14ac:dyDescent="0.25">
      <c r="H747" s="119"/>
    </row>
    <row r="748" spans="8:8" ht="15.75" customHeight="1" x14ac:dyDescent="0.25">
      <c r="H748" s="119"/>
    </row>
    <row r="749" spans="8:8" ht="15.75" customHeight="1" x14ac:dyDescent="0.25">
      <c r="H749" s="119"/>
    </row>
    <row r="750" spans="8:8" ht="15.75" customHeight="1" x14ac:dyDescent="0.25">
      <c r="H750" s="119"/>
    </row>
    <row r="751" spans="8:8" ht="15.75" customHeight="1" x14ac:dyDescent="0.25">
      <c r="H751" s="119"/>
    </row>
    <row r="752" spans="8:8" ht="15.75" customHeight="1" x14ac:dyDescent="0.25">
      <c r="H752" s="119"/>
    </row>
    <row r="753" spans="8:8" ht="15.75" customHeight="1" x14ac:dyDescent="0.25">
      <c r="H753" s="119"/>
    </row>
    <row r="754" spans="8:8" ht="15.75" customHeight="1" x14ac:dyDescent="0.25">
      <c r="H754" s="119"/>
    </row>
    <row r="755" spans="8:8" ht="15.75" customHeight="1" x14ac:dyDescent="0.25">
      <c r="H755" s="119"/>
    </row>
    <row r="756" spans="8:8" ht="15.75" customHeight="1" x14ac:dyDescent="0.25">
      <c r="H756" s="119"/>
    </row>
    <row r="757" spans="8:8" ht="15.75" customHeight="1" x14ac:dyDescent="0.25">
      <c r="H757" s="119"/>
    </row>
    <row r="758" spans="8:8" ht="15.75" customHeight="1" x14ac:dyDescent="0.25">
      <c r="H758" s="119"/>
    </row>
    <row r="759" spans="8:8" ht="15.75" customHeight="1" x14ac:dyDescent="0.25">
      <c r="H759" s="119"/>
    </row>
    <row r="760" spans="8:8" ht="15.75" customHeight="1" x14ac:dyDescent="0.25">
      <c r="H760" s="119"/>
    </row>
    <row r="761" spans="8:8" ht="15.75" customHeight="1" x14ac:dyDescent="0.25">
      <c r="H761" s="119"/>
    </row>
    <row r="762" spans="8:8" ht="15.75" customHeight="1" x14ac:dyDescent="0.25">
      <c r="H762" s="119"/>
    </row>
    <row r="763" spans="8:8" ht="15.75" customHeight="1" x14ac:dyDescent="0.25">
      <c r="H763" s="119"/>
    </row>
    <row r="764" spans="8:8" ht="15.75" customHeight="1" x14ac:dyDescent="0.25">
      <c r="H764" s="119"/>
    </row>
    <row r="765" spans="8:8" ht="15.75" customHeight="1" x14ac:dyDescent="0.25">
      <c r="H765" s="119"/>
    </row>
    <row r="766" spans="8:8" ht="15.75" customHeight="1" x14ac:dyDescent="0.25">
      <c r="H766" s="119"/>
    </row>
    <row r="767" spans="8:8" ht="15.75" customHeight="1" x14ac:dyDescent="0.25">
      <c r="H767" s="119"/>
    </row>
    <row r="768" spans="8:8" ht="15.75" customHeight="1" x14ac:dyDescent="0.25">
      <c r="H768" s="119"/>
    </row>
    <row r="769" spans="8:8" ht="15.75" customHeight="1" x14ac:dyDescent="0.25">
      <c r="H769" s="119"/>
    </row>
    <row r="770" spans="8:8" ht="15.75" customHeight="1" x14ac:dyDescent="0.25">
      <c r="H770" s="119"/>
    </row>
    <row r="771" spans="8:8" ht="15.75" customHeight="1" x14ac:dyDescent="0.25">
      <c r="H771" s="119"/>
    </row>
    <row r="772" spans="8:8" ht="15.75" customHeight="1" x14ac:dyDescent="0.25">
      <c r="H772" s="119"/>
    </row>
    <row r="773" spans="8:8" ht="15.75" customHeight="1" x14ac:dyDescent="0.25">
      <c r="H773" s="119"/>
    </row>
    <row r="774" spans="8:8" ht="15.75" customHeight="1" x14ac:dyDescent="0.25">
      <c r="H774" s="119"/>
    </row>
    <row r="775" spans="8:8" ht="15.75" customHeight="1" x14ac:dyDescent="0.25">
      <c r="H775" s="119"/>
    </row>
    <row r="776" spans="8:8" ht="15.75" customHeight="1" x14ac:dyDescent="0.25">
      <c r="H776" s="119"/>
    </row>
    <row r="777" spans="8:8" ht="15.75" customHeight="1" x14ac:dyDescent="0.25">
      <c r="H777" s="119"/>
    </row>
    <row r="778" spans="8:8" ht="15.75" customHeight="1" x14ac:dyDescent="0.25">
      <c r="H778" s="119"/>
    </row>
    <row r="779" spans="8:8" ht="15.75" customHeight="1" x14ac:dyDescent="0.25">
      <c r="H779" s="119"/>
    </row>
    <row r="780" spans="8:8" ht="15.75" customHeight="1" x14ac:dyDescent="0.25">
      <c r="H780" s="119"/>
    </row>
    <row r="781" spans="8:8" ht="15.75" customHeight="1" x14ac:dyDescent="0.25">
      <c r="H781" s="119"/>
    </row>
    <row r="782" spans="8:8" ht="15.75" customHeight="1" x14ac:dyDescent="0.25">
      <c r="H782" s="119"/>
    </row>
    <row r="783" spans="8:8" ht="15.75" customHeight="1" x14ac:dyDescent="0.25">
      <c r="H783" s="119"/>
    </row>
    <row r="784" spans="8:8" ht="15.75" customHeight="1" x14ac:dyDescent="0.25">
      <c r="H784" s="119"/>
    </row>
    <row r="785" spans="8:8" ht="15.75" customHeight="1" x14ac:dyDescent="0.25">
      <c r="H785" s="119"/>
    </row>
    <row r="786" spans="8:8" ht="15.75" customHeight="1" x14ac:dyDescent="0.25">
      <c r="H786" s="119"/>
    </row>
    <row r="787" spans="8:8" ht="15.75" customHeight="1" x14ac:dyDescent="0.25">
      <c r="H787" s="119"/>
    </row>
    <row r="788" spans="8:8" ht="15.75" customHeight="1" x14ac:dyDescent="0.25">
      <c r="H788" s="119"/>
    </row>
    <row r="789" spans="8:8" ht="15.75" customHeight="1" x14ac:dyDescent="0.25">
      <c r="H789" s="119"/>
    </row>
    <row r="790" spans="8:8" ht="15.75" customHeight="1" x14ac:dyDescent="0.25">
      <c r="H790" s="119"/>
    </row>
    <row r="791" spans="8:8" ht="15.75" customHeight="1" x14ac:dyDescent="0.25">
      <c r="H791" s="119"/>
    </row>
    <row r="792" spans="8:8" ht="15.75" customHeight="1" x14ac:dyDescent="0.25">
      <c r="H792" s="119"/>
    </row>
    <row r="793" spans="8:8" ht="15.75" customHeight="1" x14ac:dyDescent="0.25">
      <c r="H793" s="119"/>
    </row>
    <row r="794" spans="8:8" ht="15.75" customHeight="1" x14ac:dyDescent="0.25">
      <c r="H794" s="119"/>
    </row>
    <row r="795" spans="8:8" ht="15.75" customHeight="1" x14ac:dyDescent="0.25">
      <c r="H795" s="119"/>
    </row>
    <row r="796" spans="8:8" ht="15.75" customHeight="1" x14ac:dyDescent="0.25">
      <c r="H796" s="119"/>
    </row>
    <row r="797" spans="8:8" ht="15.75" customHeight="1" x14ac:dyDescent="0.25">
      <c r="H797" s="119"/>
    </row>
    <row r="798" spans="8:8" ht="15.75" customHeight="1" x14ac:dyDescent="0.25">
      <c r="H798" s="119"/>
    </row>
    <row r="799" spans="8:8" ht="15.75" customHeight="1" x14ac:dyDescent="0.25">
      <c r="H799" s="119"/>
    </row>
    <row r="800" spans="8:8" ht="15.75" customHeight="1" x14ac:dyDescent="0.25">
      <c r="H800" s="119"/>
    </row>
    <row r="801" spans="8:8" ht="15.75" customHeight="1" x14ac:dyDescent="0.25">
      <c r="H801" s="119"/>
    </row>
    <row r="802" spans="8:8" ht="15.75" customHeight="1" x14ac:dyDescent="0.25">
      <c r="H802" s="119"/>
    </row>
    <row r="803" spans="8:8" ht="15.75" customHeight="1" x14ac:dyDescent="0.25">
      <c r="H803" s="119"/>
    </row>
    <row r="804" spans="8:8" ht="15.75" customHeight="1" x14ac:dyDescent="0.25">
      <c r="H804" s="119"/>
    </row>
    <row r="805" spans="8:8" ht="15.75" customHeight="1" x14ac:dyDescent="0.25">
      <c r="H805" s="119"/>
    </row>
    <row r="806" spans="8:8" ht="15.75" customHeight="1" x14ac:dyDescent="0.25">
      <c r="H806" s="119"/>
    </row>
    <row r="807" spans="8:8" ht="15.75" customHeight="1" x14ac:dyDescent="0.25">
      <c r="H807" s="119"/>
    </row>
    <row r="808" spans="8:8" ht="15.75" customHeight="1" x14ac:dyDescent="0.25">
      <c r="H808" s="119"/>
    </row>
    <row r="809" spans="8:8" ht="15.75" customHeight="1" x14ac:dyDescent="0.25">
      <c r="H809" s="119"/>
    </row>
    <row r="810" spans="8:8" ht="15.75" customHeight="1" x14ac:dyDescent="0.25">
      <c r="H810" s="119"/>
    </row>
    <row r="811" spans="8:8" ht="15.75" customHeight="1" x14ac:dyDescent="0.25">
      <c r="H811" s="119"/>
    </row>
    <row r="812" spans="8:8" ht="15.75" customHeight="1" x14ac:dyDescent="0.25">
      <c r="H812" s="119"/>
    </row>
    <row r="813" spans="8:8" ht="15.75" customHeight="1" x14ac:dyDescent="0.25">
      <c r="H813" s="119"/>
    </row>
    <row r="814" spans="8:8" ht="15.75" customHeight="1" x14ac:dyDescent="0.25">
      <c r="H814" s="119"/>
    </row>
    <row r="815" spans="8:8" ht="15.75" customHeight="1" x14ac:dyDescent="0.25">
      <c r="H815" s="119"/>
    </row>
    <row r="816" spans="8:8" ht="15.75" customHeight="1" x14ac:dyDescent="0.25">
      <c r="H816" s="119"/>
    </row>
    <row r="817" spans="8:8" ht="15.75" customHeight="1" x14ac:dyDescent="0.25">
      <c r="H817" s="119"/>
    </row>
    <row r="818" spans="8:8" ht="15.75" customHeight="1" x14ac:dyDescent="0.25">
      <c r="H818" s="119"/>
    </row>
    <row r="819" spans="8:8" ht="15.75" customHeight="1" x14ac:dyDescent="0.25">
      <c r="H819" s="119"/>
    </row>
    <row r="820" spans="8:8" ht="15.75" customHeight="1" x14ac:dyDescent="0.25">
      <c r="H820" s="119"/>
    </row>
    <row r="821" spans="8:8" ht="15.75" customHeight="1" x14ac:dyDescent="0.25">
      <c r="H821" s="119"/>
    </row>
    <row r="822" spans="8:8" ht="15.75" customHeight="1" x14ac:dyDescent="0.25">
      <c r="H822" s="119"/>
    </row>
    <row r="823" spans="8:8" ht="15.75" customHeight="1" x14ac:dyDescent="0.25">
      <c r="H823" s="119"/>
    </row>
    <row r="824" spans="8:8" ht="15.75" customHeight="1" x14ac:dyDescent="0.25">
      <c r="H824" s="119"/>
    </row>
    <row r="825" spans="8:8" ht="15.75" customHeight="1" x14ac:dyDescent="0.25">
      <c r="H825" s="119"/>
    </row>
    <row r="826" spans="8:8" ht="15.75" customHeight="1" x14ac:dyDescent="0.25">
      <c r="H826" s="119"/>
    </row>
    <row r="827" spans="8:8" ht="15.75" customHeight="1" x14ac:dyDescent="0.25">
      <c r="H827" s="119"/>
    </row>
    <row r="828" spans="8:8" ht="15.75" customHeight="1" x14ac:dyDescent="0.25">
      <c r="H828" s="119"/>
    </row>
    <row r="829" spans="8:8" ht="15.75" customHeight="1" x14ac:dyDescent="0.25">
      <c r="H829" s="119"/>
    </row>
    <row r="830" spans="8:8" ht="15.75" customHeight="1" x14ac:dyDescent="0.25">
      <c r="H830" s="119"/>
    </row>
    <row r="831" spans="8:8" ht="15.75" customHeight="1" x14ac:dyDescent="0.25">
      <c r="H831" s="119"/>
    </row>
    <row r="832" spans="8:8" ht="15.75" customHeight="1" x14ac:dyDescent="0.25">
      <c r="H832" s="119"/>
    </row>
    <row r="833" spans="8:8" ht="15.75" customHeight="1" x14ac:dyDescent="0.25">
      <c r="H833" s="119"/>
    </row>
    <row r="834" spans="8:8" ht="15.75" customHeight="1" x14ac:dyDescent="0.25">
      <c r="H834" s="119"/>
    </row>
    <row r="835" spans="8:8" ht="15.75" customHeight="1" x14ac:dyDescent="0.25">
      <c r="H835" s="119"/>
    </row>
    <row r="836" spans="8:8" ht="15.75" customHeight="1" x14ac:dyDescent="0.25">
      <c r="H836" s="119"/>
    </row>
    <row r="837" spans="8:8" ht="15.75" customHeight="1" x14ac:dyDescent="0.25">
      <c r="H837" s="119"/>
    </row>
    <row r="838" spans="8:8" ht="15.75" customHeight="1" x14ac:dyDescent="0.25">
      <c r="H838" s="119"/>
    </row>
    <row r="839" spans="8:8" ht="15.75" customHeight="1" x14ac:dyDescent="0.25">
      <c r="H839" s="119"/>
    </row>
    <row r="840" spans="8:8" ht="15.75" customHeight="1" x14ac:dyDescent="0.25">
      <c r="H840" s="119"/>
    </row>
    <row r="841" spans="8:8" ht="15.75" customHeight="1" x14ac:dyDescent="0.25">
      <c r="H841" s="119"/>
    </row>
    <row r="842" spans="8:8" ht="15.75" customHeight="1" x14ac:dyDescent="0.25">
      <c r="H842" s="119"/>
    </row>
    <row r="843" spans="8:8" ht="15.75" customHeight="1" x14ac:dyDescent="0.25">
      <c r="H843" s="119"/>
    </row>
    <row r="844" spans="8:8" ht="15.75" customHeight="1" x14ac:dyDescent="0.25">
      <c r="H844" s="119"/>
    </row>
    <row r="845" spans="8:8" ht="15.75" customHeight="1" x14ac:dyDescent="0.25">
      <c r="H845" s="119"/>
    </row>
    <row r="846" spans="8:8" ht="15.75" customHeight="1" x14ac:dyDescent="0.25">
      <c r="H846" s="119"/>
    </row>
    <row r="847" spans="8:8" ht="15.75" customHeight="1" x14ac:dyDescent="0.25">
      <c r="H847" s="119"/>
    </row>
    <row r="848" spans="8:8" ht="15.75" customHeight="1" x14ac:dyDescent="0.25">
      <c r="H848" s="119"/>
    </row>
    <row r="849" spans="8:8" ht="15.75" customHeight="1" x14ac:dyDescent="0.25">
      <c r="H849" s="119"/>
    </row>
    <row r="850" spans="8:8" ht="15.75" customHeight="1" x14ac:dyDescent="0.25">
      <c r="H850" s="119"/>
    </row>
    <row r="851" spans="8:8" ht="15.75" customHeight="1" x14ac:dyDescent="0.25">
      <c r="H851" s="119"/>
    </row>
    <row r="852" spans="8:8" ht="15.75" customHeight="1" x14ac:dyDescent="0.25">
      <c r="H852" s="119"/>
    </row>
    <row r="853" spans="8:8" ht="15.75" customHeight="1" x14ac:dyDescent="0.25">
      <c r="H853" s="119"/>
    </row>
    <row r="854" spans="8:8" ht="15.75" customHeight="1" x14ac:dyDescent="0.25">
      <c r="H854" s="119"/>
    </row>
    <row r="855" spans="8:8" ht="15.75" customHeight="1" x14ac:dyDescent="0.25">
      <c r="H855" s="119"/>
    </row>
    <row r="856" spans="8:8" ht="15.75" customHeight="1" x14ac:dyDescent="0.25">
      <c r="H856" s="119"/>
    </row>
    <row r="857" spans="8:8" ht="15.75" customHeight="1" x14ac:dyDescent="0.25">
      <c r="H857" s="119"/>
    </row>
    <row r="858" spans="8:8" ht="15.75" customHeight="1" x14ac:dyDescent="0.25">
      <c r="H858" s="119"/>
    </row>
    <row r="859" spans="8:8" ht="15.75" customHeight="1" x14ac:dyDescent="0.25">
      <c r="H859" s="119"/>
    </row>
    <row r="860" spans="8:8" ht="15.75" customHeight="1" x14ac:dyDescent="0.25">
      <c r="H860" s="119"/>
    </row>
    <row r="861" spans="8:8" ht="15.75" customHeight="1" x14ac:dyDescent="0.25">
      <c r="H861" s="119"/>
    </row>
    <row r="862" spans="8:8" ht="15.75" customHeight="1" x14ac:dyDescent="0.25">
      <c r="H862" s="119"/>
    </row>
    <row r="863" spans="8:8" ht="15.75" customHeight="1" x14ac:dyDescent="0.25">
      <c r="H863" s="119"/>
    </row>
    <row r="864" spans="8:8" ht="15.75" customHeight="1" x14ac:dyDescent="0.25">
      <c r="H864" s="119"/>
    </row>
    <row r="865" spans="8:8" ht="15.75" customHeight="1" x14ac:dyDescent="0.25">
      <c r="H865" s="119"/>
    </row>
    <row r="866" spans="8:8" ht="15.75" customHeight="1" x14ac:dyDescent="0.25">
      <c r="H866" s="119"/>
    </row>
    <row r="867" spans="8:8" ht="15.75" customHeight="1" x14ac:dyDescent="0.25">
      <c r="H867" s="119"/>
    </row>
    <row r="868" spans="8:8" ht="15.75" customHeight="1" x14ac:dyDescent="0.25">
      <c r="H868" s="119"/>
    </row>
    <row r="869" spans="8:8" ht="15.75" customHeight="1" x14ac:dyDescent="0.25">
      <c r="H869" s="119"/>
    </row>
    <row r="870" spans="8:8" ht="15.75" customHeight="1" x14ac:dyDescent="0.25">
      <c r="H870" s="119"/>
    </row>
    <row r="871" spans="8:8" ht="15.75" customHeight="1" x14ac:dyDescent="0.25">
      <c r="H871" s="119"/>
    </row>
    <row r="872" spans="8:8" ht="15.75" customHeight="1" x14ac:dyDescent="0.25">
      <c r="H872" s="119"/>
    </row>
    <row r="873" spans="8:8" ht="15.75" customHeight="1" x14ac:dyDescent="0.25">
      <c r="H873" s="119"/>
    </row>
    <row r="874" spans="8:8" ht="15.75" customHeight="1" x14ac:dyDescent="0.25">
      <c r="H874" s="119"/>
    </row>
    <row r="875" spans="8:8" ht="15.75" customHeight="1" x14ac:dyDescent="0.25">
      <c r="H875" s="119"/>
    </row>
    <row r="876" spans="8:8" ht="15.75" customHeight="1" x14ac:dyDescent="0.25">
      <c r="H876" s="119"/>
    </row>
    <row r="877" spans="8:8" ht="15.75" customHeight="1" x14ac:dyDescent="0.25">
      <c r="H877" s="119"/>
    </row>
    <row r="878" spans="8:8" ht="15.75" customHeight="1" x14ac:dyDescent="0.25">
      <c r="H878" s="119"/>
    </row>
    <row r="879" spans="8:8" ht="15.75" customHeight="1" x14ac:dyDescent="0.25">
      <c r="H879" s="119"/>
    </row>
    <row r="880" spans="8:8" ht="15.75" customHeight="1" x14ac:dyDescent="0.25">
      <c r="H880" s="119"/>
    </row>
    <row r="881" spans="8:8" ht="15.75" customHeight="1" x14ac:dyDescent="0.25">
      <c r="H881" s="119"/>
    </row>
    <row r="882" spans="8:8" ht="15.75" customHeight="1" x14ac:dyDescent="0.25">
      <c r="H882" s="119"/>
    </row>
    <row r="883" spans="8:8" ht="15.75" customHeight="1" x14ac:dyDescent="0.25">
      <c r="H883" s="119"/>
    </row>
    <row r="884" spans="8:8" ht="15.75" customHeight="1" x14ac:dyDescent="0.25">
      <c r="H884" s="119"/>
    </row>
    <row r="885" spans="8:8" ht="15.75" customHeight="1" x14ac:dyDescent="0.25">
      <c r="H885" s="119"/>
    </row>
    <row r="886" spans="8:8" ht="15.75" customHeight="1" x14ac:dyDescent="0.25">
      <c r="H886" s="119"/>
    </row>
    <row r="887" spans="8:8" ht="15.75" customHeight="1" x14ac:dyDescent="0.25">
      <c r="H887" s="119"/>
    </row>
    <row r="888" spans="8:8" ht="15.75" customHeight="1" x14ac:dyDescent="0.25">
      <c r="H888" s="119"/>
    </row>
    <row r="889" spans="8:8" ht="15.75" customHeight="1" x14ac:dyDescent="0.25">
      <c r="H889" s="119"/>
    </row>
    <row r="890" spans="8:8" ht="15.75" customHeight="1" x14ac:dyDescent="0.25">
      <c r="H890" s="119"/>
    </row>
    <row r="891" spans="8:8" ht="15.75" customHeight="1" x14ac:dyDescent="0.25">
      <c r="H891" s="119"/>
    </row>
    <row r="892" spans="8:8" ht="15.75" customHeight="1" x14ac:dyDescent="0.25">
      <c r="H892" s="119"/>
    </row>
    <row r="893" spans="8:8" ht="15.75" customHeight="1" x14ac:dyDescent="0.25">
      <c r="H893" s="119"/>
    </row>
    <row r="894" spans="8:8" ht="15.75" customHeight="1" x14ac:dyDescent="0.25">
      <c r="H894" s="119"/>
    </row>
    <row r="895" spans="8:8" ht="15.75" customHeight="1" x14ac:dyDescent="0.25">
      <c r="H895" s="119"/>
    </row>
    <row r="896" spans="8:8" ht="15.75" customHeight="1" x14ac:dyDescent="0.25">
      <c r="H896" s="119"/>
    </row>
    <row r="897" spans="8:8" ht="15.75" customHeight="1" x14ac:dyDescent="0.25">
      <c r="H897" s="119"/>
    </row>
    <row r="898" spans="8:8" ht="15.75" customHeight="1" x14ac:dyDescent="0.25">
      <c r="H898" s="119"/>
    </row>
    <row r="899" spans="8:8" ht="15.75" customHeight="1" x14ac:dyDescent="0.25">
      <c r="H899" s="119"/>
    </row>
    <row r="900" spans="8:8" ht="15.75" customHeight="1" x14ac:dyDescent="0.25">
      <c r="H900" s="119"/>
    </row>
    <row r="901" spans="8:8" ht="15.75" customHeight="1" x14ac:dyDescent="0.25">
      <c r="H901" s="119"/>
    </row>
    <row r="902" spans="8:8" ht="15.75" customHeight="1" x14ac:dyDescent="0.25">
      <c r="H902" s="119"/>
    </row>
    <row r="903" spans="8:8" ht="15.75" customHeight="1" x14ac:dyDescent="0.25">
      <c r="H903" s="119"/>
    </row>
    <row r="904" spans="8:8" ht="15.75" customHeight="1" x14ac:dyDescent="0.25">
      <c r="H904" s="119"/>
    </row>
    <row r="905" spans="8:8" ht="15.75" customHeight="1" x14ac:dyDescent="0.25">
      <c r="H905" s="119"/>
    </row>
    <row r="906" spans="8:8" ht="15.75" customHeight="1" x14ac:dyDescent="0.25">
      <c r="H906" s="119"/>
    </row>
    <row r="907" spans="8:8" ht="15.75" customHeight="1" x14ac:dyDescent="0.25">
      <c r="H907" s="119"/>
    </row>
    <row r="908" spans="8:8" ht="15.75" customHeight="1" x14ac:dyDescent="0.25">
      <c r="H908" s="119"/>
    </row>
    <row r="909" spans="8:8" ht="15.75" customHeight="1" x14ac:dyDescent="0.25">
      <c r="H909" s="119"/>
    </row>
    <row r="910" spans="8:8" ht="15.75" customHeight="1" x14ac:dyDescent="0.25">
      <c r="H910" s="119"/>
    </row>
    <row r="911" spans="8:8" ht="15.75" customHeight="1" x14ac:dyDescent="0.25">
      <c r="H911" s="119"/>
    </row>
    <row r="912" spans="8:8" ht="15.75" customHeight="1" x14ac:dyDescent="0.25">
      <c r="H912" s="119"/>
    </row>
    <row r="913" spans="8:8" ht="15.75" customHeight="1" x14ac:dyDescent="0.25">
      <c r="H913" s="119"/>
    </row>
    <row r="914" spans="8:8" ht="15.75" customHeight="1" x14ac:dyDescent="0.25">
      <c r="H914" s="119"/>
    </row>
    <row r="915" spans="8:8" ht="15.75" customHeight="1" x14ac:dyDescent="0.25">
      <c r="H915" s="119"/>
    </row>
    <row r="916" spans="8:8" ht="15.75" customHeight="1" x14ac:dyDescent="0.25">
      <c r="H916" s="119"/>
    </row>
    <row r="917" spans="8:8" ht="15.75" customHeight="1" x14ac:dyDescent="0.25">
      <c r="H917" s="119"/>
    </row>
    <row r="918" spans="8:8" ht="15.75" customHeight="1" x14ac:dyDescent="0.25">
      <c r="H918" s="119"/>
    </row>
    <row r="919" spans="8:8" ht="15.75" customHeight="1" x14ac:dyDescent="0.25">
      <c r="H919" s="119"/>
    </row>
    <row r="920" spans="8:8" ht="15.75" customHeight="1" x14ac:dyDescent="0.25">
      <c r="H920" s="119"/>
    </row>
    <row r="921" spans="8:8" ht="15.75" customHeight="1" x14ac:dyDescent="0.25">
      <c r="H921" s="119"/>
    </row>
    <row r="922" spans="8:8" ht="15.75" customHeight="1" x14ac:dyDescent="0.25">
      <c r="H922" s="119"/>
    </row>
    <row r="923" spans="8:8" ht="15.75" customHeight="1" x14ac:dyDescent="0.25">
      <c r="H923" s="119"/>
    </row>
    <row r="924" spans="8:8" ht="15.75" customHeight="1" x14ac:dyDescent="0.25">
      <c r="H924" s="119"/>
    </row>
    <row r="925" spans="8:8" ht="15.75" customHeight="1" x14ac:dyDescent="0.25">
      <c r="H925" s="119"/>
    </row>
    <row r="926" spans="8:8" ht="15.75" customHeight="1" x14ac:dyDescent="0.25">
      <c r="H926" s="119"/>
    </row>
    <row r="927" spans="8:8" ht="15.75" customHeight="1" x14ac:dyDescent="0.25">
      <c r="H927" s="119"/>
    </row>
    <row r="928" spans="8:8" ht="15.75" customHeight="1" x14ac:dyDescent="0.25">
      <c r="H928" s="119"/>
    </row>
    <row r="929" spans="8:8" ht="15.75" customHeight="1" x14ac:dyDescent="0.25">
      <c r="H929" s="119"/>
    </row>
    <row r="930" spans="8:8" ht="15.75" customHeight="1" x14ac:dyDescent="0.25">
      <c r="H930" s="119"/>
    </row>
    <row r="931" spans="8:8" ht="15.75" customHeight="1" x14ac:dyDescent="0.25">
      <c r="H931" s="119"/>
    </row>
    <row r="932" spans="8:8" ht="15.75" customHeight="1" x14ac:dyDescent="0.25">
      <c r="H932" s="119"/>
    </row>
    <row r="933" spans="8:8" ht="15.75" customHeight="1" x14ac:dyDescent="0.25">
      <c r="H933" s="119"/>
    </row>
    <row r="934" spans="8:8" ht="15.75" customHeight="1" x14ac:dyDescent="0.25">
      <c r="H934" s="119"/>
    </row>
    <row r="935" spans="8:8" ht="15.75" customHeight="1" x14ac:dyDescent="0.25">
      <c r="H935" s="119"/>
    </row>
    <row r="936" spans="8:8" ht="15.75" customHeight="1" x14ac:dyDescent="0.25">
      <c r="H936" s="119"/>
    </row>
    <row r="937" spans="8:8" ht="15.75" customHeight="1" x14ac:dyDescent="0.25">
      <c r="H937" s="119"/>
    </row>
    <row r="938" spans="8:8" ht="15.75" customHeight="1" x14ac:dyDescent="0.25">
      <c r="H938" s="119"/>
    </row>
    <row r="939" spans="8:8" ht="15.75" customHeight="1" x14ac:dyDescent="0.25">
      <c r="H939" s="119"/>
    </row>
    <row r="940" spans="8:8" ht="15.75" customHeight="1" x14ac:dyDescent="0.25">
      <c r="H940" s="119"/>
    </row>
    <row r="941" spans="8:8" ht="15.75" customHeight="1" x14ac:dyDescent="0.25">
      <c r="H941" s="119"/>
    </row>
    <row r="942" spans="8:8" ht="15.75" customHeight="1" x14ac:dyDescent="0.25">
      <c r="H942" s="119"/>
    </row>
    <row r="943" spans="8:8" ht="15.75" customHeight="1" x14ac:dyDescent="0.25">
      <c r="H943" s="119"/>
    </row>
    <row r="944" spans="8:8" ht="15.75" customHeight="1" x14ac:dyDescent="0.25">
      <c r="H944" s="119"/>
    </row>
    <row r="945" spans="8:8" ht="15.75" customHeight="1" x14ac:dyDescent="0.25">
      <c r="H945" s="119"/>
    </row>
    <row r="946" spans="8:8" ht="15.75" customHeight="1" x14ac:dyDescent="0.25">
      <c r="H946" s="119"/>
    </row>
    <row r="947" spans="8:8" ht="15.75" customHeight="1" x14ac:dyDescent="0.25">
      <c r="H947" s="119"/>
    </row>
    <row r="948" spans="8:8" ht="15.75" customHeight="1" x14ac:dyDescent="0.25">
      <c r="H948" s="119"/>
    </row>
    <row r="949" spans="8:8" ht="15.75" customHeight="1" x14ac:dyDescent="0.25">
      <c r="H949" s="119"/>
    </row>
    <row r="950" spans="8:8" ht="15.75" customHeight="1" x14ac:dyDescent="0.25">
      <c r="H950" s="119"/>
    </row>
    <row r="951" spans="8:8" ht="15.75" customHeight="1" x14ac:dyDescent="0.25">
      <c r="H951" s="119"/>
    </row>
    <row r="952" spans="8:8" ht="15.75" customHeight="1" x14ac:dyDescent="0.25">
      <c r="H952" s="119"/>
    </row>
    <row r="953" spans="8:8" ht="15.75" customHeight="1" x14ac:dyDescent="0.25">
      <c r="H953" s="119"/>
    </row>
    <row r="954" spans="8:8" ht="15.75" customHeight="1" x14ac:dyDescent="0.25">
      <c r="H954" s="119"/>
    </row>
    <row r="955" spans="8:8" ht="15.75" customHeight="1" x14ac:dyDescent="0.25">
      <c r="H955" s="119"/>
    </row>
    <row r="956" spans="8:8" ht="15.75" customHeight="1" x14ac:dyDescent="0.25">
      <c r="H956" s="119"/>
    </row>
    <row r="957" spans="8:8" ht="15.75" customHeight="1" x14ac:dyDescent="0.25">
      <c r="H957" s="119"/>
    </row>
    <row r="958" spans="8:8" ht="15.75" customHeight="1" x14ac:dyDescent="0.25">
      <c r="H958" s="119"/>
    </row>
    <row r="959" spans="8:8" ht="15.75" customHeight="1" x14ac:dyDescent="0.25">
      <c r="H959" s="119"/>
    </row>
    <row r="960" spans="8:8" ht="15.75" customHeight="1" x14ac:dyDescent="0.25">
      <c r="H960" s="119"/>
    </row>
    <row r="961" spans="8:8" ht="15.75" customHeight="1" x14ac:dyDescent="0.25">
      <c r="H961" s="119"/>
    </row>
    <row r="962" spans="8:8" ht="15.75" customHeight="1" x14ac:dyDescent="0.25">
      <c r="H962" s="119"/>
    </row>
    <row r="963" spans="8:8" ht="15.75" customHeight="1" x14ac:dyDescent="0.25">
      <c r="H963" s="119"/>
    </row>
    <row r="964" spans="8:8" ht="15.75" customHeight="1" x14ac:dyDescent="0.25">
      <c r="H964" s="119"/>
    </row>
    <row r="965" spans="8:8" ht="15.75" customHeight="1" x14ac:dyDescent="0.25">
      <c r="H965" s="119"/>
    </row>
    <row r="966" spans="8:8" ht="15.75" customHeight="1" x14ac:dyDescent="0.25">
      <c r="H966" s="119"/>
    </row>
    <row r="967" spans="8:8" ht="15.75" customHeight="1" x14ac:dyDescent="0.25">
      <c r="H967" s="119"/>
    </row>
    <row r="968" spans="8:8" ht="15.75" customHeight="1" x14ac:dyDescent="0.25">
      <c r="H968" s="119"/>
    </row>
    <row r="969" spans="8:8" ht="15.75" customHeight="1" x14ac:dyDescent="0.25">
      <c r="H969" s="119"/>
    </row>
    <row r="970" spans="8:8" ht="15.75" customHeight="1" x14ac:dyDescent="0.25">
      <c r="H970" s="119"/>
    </row>
    <row r="971" spans="8:8" ht="15.75" customHeight="1" x14ac:dyDescent="0.25">
      <c r="H971" s="119"/>
    </row>
    <row r="972" spans="8:8" ht="15.75" customHeight="1" x14ac:dyDescent="0.25">
      <c r="H972" s="119"/>
    </row>
    <row r="973" spans="8:8" ht="15.75" customHeight="1" x14ac:dyDescent="0.25">
      <c r="H973" s="119"/>
    </row>
    <row r="974" spans="8:8" ht="15.75" customHeight="1" x14ac:dyDescent="0.25">
      <c r="H974" s="119"/>
    </row>
    <row r="975" spans="8:8" ht="15.75" customHeight="1" x14ac:dyDescent="0.25">
      <c r="H975" s="119"/>
    </row>
    <row r="976" spans="8:8" ht="15.75" customHeight="1" x14ac:dyDescent="0.25">
      <c r="H976" s="119"/>
    </row>
    <row r="977" spans="8:8" ht="15.75" customHeight="1" x14ac:dyDescent="0.25">
      <c r="H977" s="119"/>
    </row>
    <row r="978" spans="8:8" ht="15.75" customHeight="1" x14ac:dyDescent="0.25">
      <c r="H978" s="119"/>
    </row>
    <row r="979" spans="8:8" ht="15.75" customHeight="1" x14ac:dyDescent="0.25">
      <c r="H979" s="119"/>
    </row>
    <row r="980" spans="8:8" ht="15.75" customHeight="1" x14ac:dyDescent="0.25">
      <c r="H980" s="119"/>
    </row>
    <row r="981" spans="8:8" ht="15.75" customHeight="1" x14ac:dyDescent="0.25">
      <c r="H981" s="119"/>
    </row>
    <row r="982" spans="8:8" ht="15.75" customHeight="1" x14ac:dyDescent="0.25">
      <c r="H982" s="119"/>
    </row>
    <row r="983" spans="8:8" ht="15.75" customHeight="1" x14ac:dyDescent="0.25">
      <c r="H983" s="119"/>
    </row>
    <row r="984" spans="8:8" ht="15.75" customHeight="1" x14ac:dyDescent="0.25">
      <c r="H984" s="119"/>
    </row>
    <row r="985" spans="8:8" ht="15.75" customHeight="1" x14ac:dyDescent="0.25">
      <c r="H985" s="119"/>
    </row>
    <row r="986" spans="8:8" ht="15.75" customHeight="1" x14ac:dyDescent="0.25">
      <c r="H986" s="119"/>
    </row>
    <row r="987" spans="8:8" ht="15.75" customHeight="1" x14ac:dyDescent="0.25">
      <c r="H987" s="119"/>
    </row>
    <row r="988" spans="8:8" ht="15.75" customHeight="1" x14ac:dyDescent="0.25">
      <c r="H988" s="119"/>
    </row>
    <row r="989" spans="8:8" ht="15.75" customHeight="1" x14ac:dyDescent="0.25">
      <c r="H989" s="119"/>
    </row>
    <row r="990" spans="8:8" ht="15.75" customHeight="1" x14ac:dyDescent="0.25">
      <c r="H990" s="119"/>
    </row>
    <row r="991" spans="8:8" ht="15.75" customHeight="1" x14ac:dyDescent="0.25">
      <c r="H991" s="119"/>
    </row>
    <row r="992" spans="8:8" ht="15.75" customHeight="1" x14ac:dyDescent="0.25">
      <c r="H992" s="119"/>
    </row>
    <row r="993" spans="8:8" ht="15.75" customHeight="1" x14ac:dyDescent="0.25">
      <c r="H993" s="119"/>
    </row>
    <row r="994" spans="8:8" ht="15.75" customHeight="1" x14ac:dyDescent="0.25">
      <c r="H994" s="119"/>
    </row>
    <row r="995" spans="8:8" ht="15.75" customHeight="1" x14ac:dyDescent="0.25">
      <c r="H995" s="119"/>
    </row>
    <row r="996" spans="8:8" ht="15.75" customHeight="1" x14ac:dyDescent="0.25">
      <c r="H996" s="119"/>
    </row>
    <row r="997" spans="8:8" ht="15.75" customHeight="1" x14ac:dyDescent="0.25">
      <c r="H997" s="119"/>
    </row>
    <row r="998" spans="8:8" ht="15.75" customHeight="1" x14ac:dyDescent="0.25">
      <c r="H998" s="119"/>
    </row>
    <row r="999" spans="8:8" ht="15.75" customHeight="1" x14ac:dyDescent="0.25">
      <c r="H999" s="119"/>
    </row>
    <row r="1000" spans="8:8" ht="15.75" customHeight="1" x14ac:dyDescent="0.25">
      <c r="H1000" s="119"/>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QuickStartGuide</vt:lpstr>
      <vt:lpstr>Major Project Report</vt:lpstr>
      <vt:lpstr>Photo Gallery (2)</vt:lpstr>
      <vt:lpstr>Photo Gallery</vt:lpstr>
      <vt:lpstr>Lists</vt:lpstr>
      <vt:lpstr>GSF</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Management;Christine Thomas</dc:creator>
  <cp:lastModifiedBy>Susan Locke</cp:lastModifiedBy>
  <cp:lastPrinted>2025-06-24T15:59:50Z</cp:lastPrinted>
  <dcterms:created xsi:type="dcterms:W3CDTF">2012-08-29T14:59:47Z</dcterms:created>
  <dcterms:modified xsi:type="dcterms:W3CDTF">2025-06-24T16:03:09Z</dcterms:modified>
</cp:coreProperties>
</file>