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Z:\SBCTC Enrollment Reports\"/>
    </mc:Choice>
  </mc:AlternateContent>
  <xr:revisionPtr revIDLastSave="0" documentId="13_ncr:1_{DD802616-1A29-48B7-94E0-47DEA369934E}" xr6:coauthVersionLast="47" xr6:coauthVersionMax="47" xr10:uidLastSave="{00000000-0000-0000-0000-000000000000}"/>
  <bookViews>
    <workbookView xWindow="-110" yWindow="-110" windowWidth="19420" windowHeight="11500" tabRatio="927" firstSheet="1" activeTab="1" xr2:uid="{DFE7743C-3F61-4D73-A08C-8125D3870A4A}"/>
  </bookViews>
  <sheets>
    <sheet name="ReadMe" sheetId="4" r:id="rId1"/>
    <sheet name="Allocation FTES" sheetId="1" r:id="rId2"/>
    <sheet name="Base FTE" sheetId="9" r:id="rId3"/>
    <sheet name="Allocation Headcount" sheetId="8" r:id="rId4"/>
    <sheet name="Base Headcount" sheetId="18" r:id="rId5"/>
    <sheet name="Priority Skills Gap" sheetId="19" r:id="rId6"/>
    <sheet name="Skills Gap List" sheetId="21" r:id="rId7"/>
    <sheet name="Priority BEdA" sheetId="20" r:id="rId8"/>
    <sheet name="Aero 1000" sheetId="5" r:id="rId9"/>
    <sheet name="Aero 1000 current progr." sheetId="23" r:id="rId10"/>
    <sheet name="Aero 1000 all progr." sheetId="24" r:id="rId11"/>
    <sheet name="WRT" sheetId="6" r:id="rId12"/>
    <sheet name="Career Launch Base &amp; FTE" sheetId="22" state="hidden" r:id="rId13"/>
    <sheet name="Data" sheetId="3" state="hidden" r:id="rId14"/>
  </sheets>
  <definedNames>
    <definedName name="_" localSheetId="9" hidden="1">#REF!</definedName>
    <definedName name="_" hidden="1">#REF!</definedName>
    <definedName name="_xlnm._FilterDatabase" localSheetId="13" hidden="1">Data!$A$1:$R$8</definedName>
    <definedName name="_Key1" localSheetId="9" hidden="1">#REF!</definedName>
    <definedName name="_Key1" hidden="1">#REF!</definedName>
    <definedName name="_Key2" localSheetId="9" hidden="1">#REF!</definedName>
    <definedName name="_Key2" hidden="1">#REF!</definedName>
    <definedName name="_Order1" hidden="1">255</definedName>
    <definedName name="_Sort" localSheetId="9" hidden="1">#REF!</definedName>
    <definedName name="_Sort" hidden="1">#REF!</definedName>
    <definedName name="_Sort1" localSheetId="9" hidden="1">#REF!</definedName>
    <definedName name="_Sort1" hidden="1">#REF!</definedName>
    <definedName name="_sort2" hidden="1">#REF!</definedName>
    <definedName name="fasdf" hidden="1">#REF!</definedName>
    <definedName name="o" hidden="1">#REF!</definedName>
    <definedName name="_xlnm.Print_Area" localSheetId="9">'Aero 1000 current progr.'!$A$1:$T$79</definedName>
    <definedName name="_xlnm.Print_Area" localSheetId="11">WRT!$A$1:$P$41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9" l="1"/>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6" i="5"/>
  <c r="X2" i="3" l="1"/>
  <c r="A5" i="4" s="1"/>
  <c r="H5" i="24" l="1"/>
  <c r="L5" i="23"/>
  <c r="G5" i="5"/>
  <c r="I38" i="6"/>
  <c r="I36" i="6"/>
  <c r="L56" i="8" a="1"/>
  <c r="L56" i="8" s="1"/>
  <c r="K56" i="8" a="1"/>
  <c r="K56" i="8" s="1"/>
  <c r="J56" i="8" a="1"/>
  <c r="J56" i="8" s="1"/>
  <c r="I56" i="8" a="1"/>
  <c r="I56" i="8" s="1"/>
  <c r="H56" i="8" a="1"/>
  <c r="H56" i="8" s="1"/>
  <c r="J53" i="8" a="1"/>
  <c r="J53" i="8" s="1"/>
  <c r="K53" i="8" a="1"/>
  <c r="K53" i="8" s="1"/>
  <c r="H53" i="8" a="1"/>
  <c r="H53" i="8" s="1"/>
  <c r="I53" i="8" a="1"/>
  <c r="I53" i="8" s="1"/>
  <c r="R7" i="22"/>
  <c r="N37" i="6"/>
  <c r="H7" i="8" a="1"/>
  <c r="H7" i="8" s="1"/>
  <c r="I7" i="8" a="1"/>
  <c r="I7" i="8" s="1"/>
  <c r="J7" i="8" a="1"/>
  <c r="J7" i="8" s="1"/>
  <c r="K7" i="8" a="1"/>
  <c r="K7" i="8" s="1"/>
  <c r="L7" i="8" a="1"/>
  <c r="L7" i="8" s="1"/>
  <c r="H8" i="8" a="1"/>
  <c r="H8" i="8" s="1"/>
  <c r="I8" i="8" a="1"/>
  <c r="I8" i="8" s="1"/>
  <c r="J8" i="8" a="1"/>
  <c r="J8" i="8" s="1"/>
  <c r="K8" i="8" a="1"/>
  <c r="K8" i="8" s="1"/>
  <c r="L8" i="8" a="1"/>
  <c r="L8" i="8" s="1"/>
  <c r="H9" i="8" a="1"/>
  <c r="H9" i="8" s="1"/>
  <c r="I9" i="8" a="1"/>
  <c r="I9" i="8" s="1"/>
  <c r="J9" i="8" a="1"/>
  <c r="J9" i="8" s="1"/>
  <c r="K9" i="8" a="1"/>
  <c r="K9" i="8" s="1"/>
  <c r="L9" i="8" a="1"/>
  <c r="L9" i="8" s="1"/>
  <c r="H10" i="8" a="1"/>
  <c r="H10" i="8" s="1"/>
  <c r="I10" i="8" a="1"/>
  <c r="I10" i="8" s="1"/>
  <c r="J10" i="8" a="1"/>
  <c r="J10" i="8" s="1"/>
  <c r="K10" i="8" a="1"/>
  <c r="K10" i="8" s="1"/>
  <c r="L10" i="8" a="1"/>
  <c r="L10" i="8" s="1"/>
  <c r="H11" i="8" a="1"/>
  <c r="H11" i="8" s="1"/>
  <c r="I11" i="8" a="1"/>
  <c r="I11" i="8" s="1"/>
  <c r="J11" i="8" a="1"/>
  <c r="J11" i="8" s="1"/>
  <c r="K11" i="8" a="1"/>
  <c r="K11" i="8" s="1"/>
  <c r="L11" i="8" a="1"/>
  <c r="L11" i="8" s="1"/>
  <c r="H12" i="8" a="1"/>
  <c r="H12" i="8" s="1"/>
  <c r="I12" i="8" a="1"/>
  <c r="I12" i="8" s="1"/>
  <c r="J12" i="8" a="1"/>
  <c r="J12" i="8" s="1"/>
  <c r="K12" i="8" a="1"/>
  <c r="K12" i="8" s="1"/>
  <c r="L12" i="8" a="1"/>
  <c r="L12" i="8" s="1"/>
  <c r="H13" i="8" a="1"/>
  <c r="H13" i="8" s="1"/>
  <c r="I13" i="8" a="1"/>
  <c r="I13" i="8" s="1"/>
  <c r="J13" i="8" a="1"/>
  <c r="J13" i="8" s="1"/>
  <c r="K13" i="8" a="1"/>
  <c r="K13" i="8" s="1"/>
  <c r="L13" i="8" a="1"/>
  <c r="L13" i="8" s="1"/>
  <c r="H14" i="8" a="1"/>
  <c r="H14" i="8" s="1"/>
  <c r="I14" i="8" a="1"/>
  <c r="I14" i="8" s="1"/>
  <c r="J14" i="8" a="1"/>
  <c r="J14" i="8" s="1"/>
  <c r="K14" i="8" a="1"/>
  <c r="K14" i="8" s="1"/>
  <c r="L14" i="8" a="1"/>
  <c r="L14" i="8" s="1"/>
  <c r="H15" i="8" a="1"/>
  <c r="H15" i="8" s="1"/>
  <c r="I15" i="8" a="1"/>
  <c r="I15" i="8" s="1"/>
  <c r="J15" i="8" a="1"/>
  <c r="J15" i="8" s="1"/>
  <c r="K15" i="8" a="1"/>
  <c r="K15" i="8" s="1"/>
  <c r="L15" i="8" a="1"/>
  <c r="L15" i="8" s="1"/>
  <c r="H16" i="8" a="1"/>
  <c r="H16" i="8" s="1"/>
  <c r="I16" i="8" a="1"/>
  <c r="I16" i="8" s="1"/>
  <c r="J16" i="8" a="1"/>
  <c r="J16" i="8" s="1"/>
  <c r="K16" i="8" a="1"/>
  <c r="K16" i="8" s="1"/>
  <c r="L16" i="8" a="1"/>
  <c r="L16" i="8" s="1"/>
  <c r="H17" i="8" a="1"/>
  <c r="H17" i="8" s="1"/>
  <c r="I17" i="8" a="1"/>
  <c r="I17" i="8" s="1"/>
  <c r="J17" i="8" a="1"/>
  <c r="J17" i="8" s="1"/>
  <c r="K17" i="8" a="1"/>
  <c r="K17" i="8" s="1"/>
  <c r="L17" i="8" a="1"/>
  <c r="L17" i="8" s="1"/>
  <c r="H18" i="8" a="1"/>
  <c r="H18" i="8" s="1"/>
  <c r="I18" i="8" a="1"/>
  <c r="I18" i="8" s="1"/>
  <c r="J18" i="8" a="1"/>
  <c r="J18" i="8" s="1"/>
  <c r="K18" i="8" a="1"/>
  <c r="K18" i="8" s="1"/>
  <c r="L18" i="8" a="1"/>
  <c r="L18" i="8" s="1"/>
  <c r="H19" i="8" a="1"/>
  <c r="H19" i="8" s="1"/>
  <c r="I19" i="8" a="1"/>
  <c r="I19" i="8" s="1"/>
  <c r="J19" i="8" a="1"/>
  <c r="J19" i="8" s="1"/>
  <c r="K19" i="8" a="1"/>
  <c r="K19" i="8" s="1"/>
  <c r="L19" i="8" a="1"/>
  <c r="L19" i="8" s="1"/>
  <c r="H20" i="8" a="1"/>
  <c r="H20" i="8" s="1"/>
  <c r="I20" i="8" a="1"/>
  <c r="I20" i="8" s="1"/>
  <c r="J20" i="8" a="1"/>
  <c r="J20" i="8" s="1"/>
  <c r="K20" i="8" a="1"/>
  <c r="K20" i="8" s="1"/>
  <c r="L20" i="8" a="1"/>
  <c r="L20" i="8" s="1"/>
  <c r="H21" i="8" a="1"/>
  <c r="H21" i="8" s="1"/>
  <c r="I21" i="8" a="1"/>
  <c r="I21" i="8" s="1"/>
  <c r="J21" i="8" a="1"/>
  <c r="J21" i="8" s="1"/>
  <c r="K21" i="8" a="1"/>
  <c r="K21" i="8" s="1"/>
  <c r="L21" i="8" a="1"/>
  <c r="L21" i="8" s="1"/>
  <c r="H22" i="8" a="1"/>
  <c r="H22" i="8" s="1"/>
  <c r="I22" i="8" a="1"/>
  <c r="I22" i="8" s="1"/>
  <c r="J22" i="8" a="1"/>
  <c r="J22" i="8" s="1"/>
  <c r="K22" i="8" a="1"/>
  <c r="K22" i="8" s="1"/>
  <c r="L22" i="8" a="1"/>
  <c r="L22" i="8" s="1"/>
  <c r="H23" i="8" a="1"/>
  <c r="H23" i="8" s="1"/>
  <c r="I23" i="8" a="1"/>
  <c r="I23" i="8" s="1"/>
  <c r="J23" i="8" a="1"/>
  <c r="J23" i="8" s="1"/>
  <c r="K23" i="8" a="1"/>
  <c r="K23" i="8" s="1"/>
  <c r="L23" i="8" a="1"/>
  <c r="L23" i="8" s="1"/>
  <c r="H24" i="8" a="1"/>
  <c r="H24" i="8" s="1"/>
  <c r="I24" i="8" a="1"/>
  <c r="I24" i="8" s="1"/>
  <c r="J24" i="8" a="1"/>
  <c r="J24" i="8" s="1"/>
  <c r="K24" i="8" a="1"/>
  <c r="K24" i="8" s="1"/>
  <c r="L24" i="8" a="1"/>
  <c r="L24" i="8" s="1"/>
  <c r="H25" i="8" a="1"/>
  <c r="H25" i="8" s="1"/>
  <c r="I25" i="8" a="1"/>
  <c r="I25" i="8" s="1"/>
  <c r="J25" i="8" a="1"/>
  <c r="J25" i="8" s="1"/>
  <c r="K25" i="8" a="1"/>
  <c r="K25" i="8" s="1"/>
  <c r="L25" i="8" a="1"/>
  <c r="L25" i="8" s="1"/>
  <c r="H26" i="8" a="1"/>
  <c r="H26" i="8" s="1"/>
  <c r="I26" i="8" a="1"/>
  <c r="I26" i="8" s="1"/>
  <c r="J26" i="8" a="1"/>
  <c r="J26" i="8" s="1"/>
  <c r="K26" i="8" a="1"/>
  <c r="K26" i="8" s="1"/>
  <c r="L26" i="8" a="1"/>
  <c r="L26" i="8" s="1"/>
  <c r="H27" i="8" a="1"/>
  <c r="H27" i="8" s="1"/>
  <c r="I27" i="8" a="1"/>
  <c r="I27" i="8" s="1"/>
  <c r="J27" i="8" a="1"/>
  <c r="J27" i="8" s="1"/>
  <c r="K27" i="8" a="1"/>
  <c r="K27" i="8" s="1"/>
  <c r="L27" i="8" a="1"/>
  <c r="L27" i="8" s="1"/>
  <c r="H28" i="8" a="1"/>
  <c r="H28" i="8" s="1"/>
  <c r="I28" i="8" a="1"/>
  <c r="I28" i="8" s="1"/>
  <c r="J28" i="8" a="1"/>
  <c r="J28" i="8" s="1"/>
  <c r="K28" i="8" a="1"/>
  <c r="K28" i="8" s="1"/>
  <c r="L28" i="8" a="1"/>
  <c r="L28" i="8" s="1"/>
  <c r="H29" i="8" a="1"/>
  <c r="H29" i="8" s="1"/>
  <c r="I29" i="8" a="1"/>
  <c r="I29" i="8" s="1"/>
  <c r="J29" i="8" a="1"/>
  <c r="J29" i="8" s="1"/>
  <c r="K29" i="8" a="1"/>
  <c r="K29" i="8" s="1"/>
  <c r="L29" i="8" a="1"/>
  <c r="L29" i="8" s="1"/>
  <c r="H30" i="8" a="1"/>
  <c r="H30" i="8" s="1"/>
  <c r="I30" i="8" a="1"/>
  <c r="I30" i="8" s="1"/>
  <c r="J30" i="8" a="1"/>
  <c r="J30" i="8" s="1"/>
  <c r="K30" i="8" a="1"/>
  <c r="K30" i="8" s="1"/>
  <c r="L30" i="8" a="1"/>
  <c r="L30" i="8" s="1"/>
  <c r="H31" i="8" a="1"/>
  <c r="H31" i="8" s="1"/>
  <c r="I31" i="8" a="1"/>
  <c r="I31" i="8" s="1"/>
  <c r="J31" i="8" a="1"/>
  <c r="J31" i="8" s="1"/>
  <c r="K31" i="8" a="1"/>
  <c r="K31" i="8" s="1"/>
  <c r="L31" i="8" a="1"/>
  <c r="L31" i="8" s="1"/>
  <c r="H32" i="8" a="1"/>
  <c r="H32" i="8" s="1"/>
  <c r="I32" i="8" a="1"/>
  <c r="I32" i="8" s="1"/>
  <c r="J32" i="8" a="1"/>
  <c r="J32" i="8" s="1"/>
  <c r="K32" i="8" a="1"/>
  <c r="K32" i="8" s="1"/>
  <c r="L32" i="8" a="1"/>
  <c r="L32" i="8" s="1"/>
  <c r="H33" i="8" a="1"/>
  <c r="H33" i="8" s="1"/>
  <c r="I33" i="8" a="1"/>
  <c r="I33" i="8" s="1"/>
  <c r="J33" i="8" a="1"/>
  <c r="J33" i="8" s="1"/>
  <c r="K33" i="8" a="1"/>
  <c r="K33" i="8" s="1"/>
  <c r="L33" i="8" a="1"/>
  <c r="L33" i="8" s="1"/>
  <c r="H34" i="8" a="1"/>
  <c r="H34" i="8" s="1"/>
  <c r="I34" i="8" a="1"/>
  <c r="I34" i="8" s="1"/>
  <c r="J34" i="8" a="1"/>
  <c r="J34" i="8" s="1"/>
  <c r="K34" i="8" a="1"/>
  <c r="K34" i="8" s="1"/>
  <c r="L34" i="8" a="1"/>
  <c r="L34" i="8" s="1"/>
  <c r="H35" i="8" a="1"/>
  <c r="H35" i="8" s="1"/>
  <c r="I35" i="8" a="1"/>
  <c r="I35" i="8" s="1"/>
  <c r="J35" i="8" a="1"/>
  <c r="J35" i="8" s="1"/>
  <c r="K35" i="8" a="1"/>
  <c r="K35" i="8" s="1"/>
  <c r="L35" i="8" a="1"/>
  <c r="L35" i="8" s="1"/>
  <c r="I6" i="8" a="1"/>
  <c r="I6" i="8" s="1"/>
  <c r="J6" i="8" a="1"/>
  <c r="J6" i="8" s="1"/>
  <c r="K6" i="8" a="1"/>
  <c r="K6" i="8" s="1"/>
  <c r="L6" i="8" a="1"/>
  <c r="L6" i="8" s="1"/>
  <c r="H6" i="8" a="1"/>
  <c r="H6" i="8" s="1"/>
  <c r="AG44" i="22"/>
  <c r="AG43" i="22"/>
  <c r="P40" i="6"/>
  <c r="P39" i="6"/>
  <c r="M61" i="24"/>
  <c r="M60" i="24"/>
  <c r="L41" i="1"/>
  <c r="L40" i="1"/>
  <c r="M38" i="9"/>
  <c r="M37" i="9"/>
  <c r="L41" i="8"/>
  <c r="L40" i="8"/>
  <c r="L40" i="19"/>
  <c r="L39" i="19"/>
  <c r="L40" i="20"/>
  <c r="L39" i="20"/>
  <c r="T76" i="23"/>
  <c r="T75" i="23"/>
  <c r="L57" i="24"/>
  <c r="L58" i="24" s="1"/>
  <c r="K57" i="24"/>
  <c r="K58" i="24" s="1"/>
  <c r="J57" i="24"/>
  <c r="J58" i="24" s="1"/>
  <c r="I57" i="24"/>
  <c r="L55" i="24"/>
  <c r="L56" i="24" s="1"/>
  <c r="K55" i="24"/>
  <c r="K56" i="24" s="1"/>
  <c r="J55" i="24"/>
  <c r="J56" i="24" s="1"/>
  <c r="I55" i="24"/>
  <c r="L53" i="24"/>
  <c r="L54" i="24" s="1"/>
  <c r="K53" i="24"/>
  <c r="K54" i="24" s="1"/>
  <c r="J53" i="24"/>
  <c r="I53" i="24"/>
  <c r="I54" i="24" s="1"/>
  <c r="L51" i="24"/>
  <c r="L52" i="24" s="1"/>
  <c r="K51" i="24"/>
  <c r="K52" i="24" s="1"/>
  <c r="J51" i="24"/>
  <c r="J52" i="24" s="1"/>
  <c r="I51" i="24"/>
  <c r="L49" i="24"/>
  <c r="L50" i="24" s="1"/>
  <c r="K49" i="24"/>
  <c r="K50" i="24" s="1"/>
  <c r="J49" i="24"/>
  <c r="I49" i="24"/>
  <c r="L47" i="24"/>
  <c r="K47" i="24"/>
  <c r="J47" i="24"/>
  <c r="I47" i="24"/>
  <c r="L46" i="24"/>
  <c r="K46" i="24"/>
  <c r="J46" i="24"/>
  <c r="I46" i="24"/>
  <c r="L44" i="24"/>
  <c r="L45" i="24" s="1"/>
  <c r="K44" i="24"/>
  <c r="K45" i="24" s="1"/>
  <c r="J44" i="24"/>
  <c r="J45" i="24" s="1"/>
  <c r="I44" i="24"/>
  <c r="L42" i="24"/>
  <c r="L43" i="24" s="1"/>
  <c r="K42" i="24"/>
  <c r="K43" i="24" s="1"/>
  <c r="J42" i="24"/>
  <c r="J43" i="24" s="1"/>
  <c r="I42" i="24"/>
  <c r="L40" i="24"/>
  <c r="K40" i="24"/>
  <c r="J40" i="24"/>
  <c r="I40" i="24"/>
  <c r="L39" i="24"/>
  <c r="K39" i="24"/>
  <c r="J39" i="24"/>
  <c r="J41" i="24" s="1"/>
  <c r="I39" i="24"/>
  <c r="L37" i="24"/>
  <c r="K37" i="24"/>
  <c r="J37" i="24"/>
  <c r="I37" i="24"/>
  <c r="L36" i="24"/>
  <c r="K36" i="24"/>
  <c r="J36" i="24"/>
  <c r="I36" i="24"/>
  <c r="L35" i="24"/>
  <c r="K35" i="24"/>
  <c r="J35" i="24"/>
  <c r="I35" i="24"/>
  <c r="L33" i="24"/>
  <c r="L34" i="24" s="1"/>
  <c r="K33" i="24"/>
  <c r="K34" i="24" s="1"/>
  <c r="J33" i="24"/>
  <c r="J34" i="24" s="1"/>
  <c r="I33" i="24"/>
  <c r="L31" i="24"/>
  <c r="K31" i="24"/>
  <c r="K32" i="24" s="1"/>
  <c r="J31" i="24"/>
  <c r="I31" i="24"/>
  <c r="L30" i="24"/>
  <c r="K30" i="24"/>
  <c r="J30" i="24"/>
  <c r="I30" i="24"/>
  <c r="L28" i="24"/>
  <c r="K28" i="24"/>
  <c r="J28" i="24"/>
  <c r="I28" i="24"/>
  <c r="L27" i="24"/>
  <c r="K27" i="24"/>
  <c r="J27" i="24"/>
  <c r="I27" i="24"/>
  <c r="L25" i="24"/>
  <c r="K25" i="24"/>
  <c r="J25" i="24"/>
  <c r="I25" i="24"/>
  <c r="L24" i="24"/>
  <c r="K24" i="24"/>
  <c r="J24" i="24"/>
  <c r="I24" i="24"/>
  <c r="L23" i="24"/>
  <c r="K23" i="24"/>
  <c r="J23" i="24"/>
  <c r="I23" i="24"/>
  <c r="M18" i="24"/>
  <c r="L18" i="24"/>
  <c r="K18" i="24"/>
  <c r="J18" i="24"/>
  <c r="I18" i="24"/>
  <c r="M17" i="24"/>
  <c r="L17" i="24"/>
  <c r="K17" i="24"/>
  <c r="J17" i="24"/>
  <c r="I17" i="24"/>
  <c r="M16" i="24"/>
  <c r="L16" i="24"/>
  <c r="K16" i="24"/>
  <c r="J16" i="24"/>
  <c r="I16" i="24"/>
  <c r="M15" i="24"/>
  <c r="L15" i="24"/>
  <c r="K15" i="24"/>
  <c r="J15" i="24"/>
  <c r="I15" i="24"/>
  <c r="M13" i="24"/>
  <c r="L13" i="24"/>
  <c r="L14" i="24" s="1"/>
  <c r="K13" i="24"/>
  <c r="K14" i="24" s="1"/>
  <c r="J13" i="24"/>
  <c r="J14" i="24" s="1"/>
  <c r="I13" i="24"/>
  <c r="I14" i="24" s="1"/>
  <c r="L21" i="24"/>
  <c r="K21" i="24"/>
  <c r="J21" i="24"/>
  <c r="I21" i="24"/>
  <c r="L20" i="24"/>
  <c r="L22" i="24" s="1"/>
  <c r="K20" i="24"/>
  <c r="J20" i="24"/>
  <c r="I20" i="24"/>
  <c r="M11" i="24"/>
  <c r="L11" i="24"/>
  <c r="K11" i="24"/>
  <c r="J11" i="24"/>
  <c r="I11" i="24"/>
  <c r="M10" i="24"/>
  <c r="L10" i="24"/>
  <c r="K10" i="24"/>
  <c r="J10" i="24"/>
  <c r="I10" i="24"/>
  <c r="M9" i="24"/>
  <c r="L9" i="24"/>
  <c r="K9" i="24"/>
  <c r="J9" i="24"/>
  <c r="I9" i="24"/>
  <c r="M8" i="24"/>
  <c r="L8" i="24"/>
  <c r="K8" i="24"/>
  <c r="J8" i="24"/>
  <c r="I8" i="24"/>
  <c r="M6" i="24"/>
  <c r="J6" i="24"/>
  <c r="J7" i="24" s="1"/>
  <c r="K6" i="24"/>
  <c r="K7" i="24" s="1"/>
  <c r="L6" i="24"/>
  <c r="L7" i="24" s="1"/>
  <c r="I6" i="24"/>
  <c r="I7" i="24" s="1"/>
  <c r="H58" i="24"/>
  <c r="H56" i="24"/>
  <c r="H54" i="24"/>
  <c r="H52" i="24"/>
  <c r="H50" i="24"/>
  <c r="H48" i="24"/>
  <c r="H45" i="24"/>
  <c r="H43" i="24"/>
  <c r="H41" i="24"/>
  <c r="H38" i="24"/>
  <c r="H34" i="24"/>
  <c r="H32" i="24"/>
  <c r="H29" i="24"/>
  <c r="H26" i="24"/>
  <c r="H22" i="24"/>
  <c r="H19" i="24"/>
  <c r="H14" i="24"/>
  <c r="H9" i="24"/>
  <c r="H12" i="24" s="1"/>
  <c r="H7" i="24"/>
  <c r="H59" i="24" s="1"/>
  <c r="O72" i="23" a="1"/>
  <c r="O72" i="23" s="1"/>
  <c r="P72" i="23" a="1"/>
  <c r="P72" i="23" s="1"/>
  <c r="Q72" i="23" a="1"/>
  <c r="Q72" i="23" s="1"/>
  <c r="R72" i="23" a="1"/>
  <c r="R72" i="23" s="1"/>
  <c r="S72" i="23" a="1"/>
  <c r="S72" i="23" s="1"/>
  <c r="P71" i="23" a="1"/>
  <c r="P71" i="23" s="1"/>
  <c r="P73" i="23" s="1"/>
  <c r="Q71" i="23" a="1"/>
  <c r="Q71" i="23" s="1"/>
  <c r="Q73" i="23" s="1"/>
  <c r="R71" i="23" a="1"/>
  <c r="R71" i="23" s="1"/>
  <c r="R73" i="23" s="1"/>
  <c r="S71" i="23" a="1"/>
  <c r="S71" i="23" s="1"/>
  <c r="O71" i="23" a="1"/>
  <c r="O71" i="23" s="1"/>
  <c r="O73" i="23" s="1"/>
  <c r="P69" i="23" a="1"/>
  <c r="P69" i="23" s="1"/>
  <c r="P70" i="23" s="1"/>
  <c r="Q69" i="23" a="1"/>
  <c r="Q69" i="23" s="1"/>
  <c r="Q70" i="23" s="1"/>
  <c r="R69" i="23" a="1"/>
  <c r="R69" i="23" s="1"/>
  <c r="R70" i="23" s="1"/>
  <c r="S69" i="23" a="1"/>
  <c r="S69" i="23" s="1"/>
  <c r="O69" i="23" a="1"/>
  <c r="O69" i="23" s="1"/>
  <c r="O70" i="23" s="1"/>
  <c r="O67" i="23" a="1"/>
  <c r="O67" i="23" s="1"/>
  <c r="P67" i="23" a="1"/>
  <c r="P67" i="23" s="1"/>
  <c r="Q67" i="23" a="1"/>
  <c r="Q67" i="23" s="1"/>
  <c r="R67" i="23" a="1"/>
  <c r="R67" i="23" s="1"/>
  <c r="S67" i="23" a="1"/>
  <c r="S67" i="23" s="1"/>
  <c r="P66" i="23" a="1"/>
  <c r="P66" i="23" s="1"/>
  <c r="P68" i="23" s="1"/>
  <c r="Q66" i="23" a="1"/>
  <c r="Q66" i="23" s="1"/>
  <c r="Q68" i="23" s="1"/>
  <c r="R66" i="23" a="1"/>
  <c r="R66" i="23" s="1"/>
  <c r="R68" i="23" s="1"/>
  <c r="S66" i="23" a="1"/>
  <c r="S66" i="23" s="1"/>
  <c r="O66" i="23" a="1"/>
  <c r="O66" i="23" s="1"/>
  <c r="O68" i="23" s="1"/>
  <c r="P64" i="23" a="1"/>
  <c r="P64" i="23" s="1"/>
  <c r="Q64" i="23" a="1"/>
  <c r="Q64" i="23" s="1"/>
  <c r="R64" i="23" a="1"/>
  <c r="R64" i="23" s="1"/>
  <c r="S64" i="23" a="1"/>
  <c r="S64" i="23" s="1"/>
  <c r="O64" i="23" a="1"/>
  <c r="O64" i="23" s="1"/>
  <c r="P63" i="23" a="1"/>
  <c r="P63" i="23" s="1"/>
  <c r="Q63" i="23" a="1"/>
  <c r="Q63" i="23" s="1"/>
  <c r="R63" i="23" a="1"/>
  <c r="R63" i="23" s="1"/>
  <c r="S63" i="23" a="1"/>
  <c r="S63" i="23" s="1"/>
  <c r="O63" i="23" a="1"/>
  <c r="O63" i="23" s="1"/>
  <c r="P61" i="23" a="1"/>
  <c r="P61" i="23" s="1"/>
  <c r="P62" i="23" s="1"/>
  <c r="Q61" i="23" a="1"/>
  <c r="Q61" i="23" s="1"/>
  <c r="Q62" i="23" s="1"/>
  <c r="R61" i="23" a="1"/>
  <c r="R61" i="23" s="1"/>
  <c r="R62" i="23" s="1"/>
  <c r="S61" i="23" a="1"/>
  <c r="S61" i="23" s="1"/>
  <c r="O61" i="23" a="1"/>
  <c r="O61" i="23" s="1"/>
  <c r="P59" i="23" a="1"/>
  <c r="P59" i="23" s="1"/>
  <c r="P60" i="23" s="1"/>
  <c r="Q59" i="23" a="1"/>
  <c r="Q59" i="23" s="1"/>
  <c r="Q60" i="23" s="1"/>
  <c r="R59" i="23" a="1"/>
  <c r="R59" i="23" s="1"/>
  <c r="R60" i="23" s="1"/>
  <c r="S59" i="23" a="1"/>
  <c r="S59" i="23" s="1"/>
  <c r="O59" i="23" a="1"/>
  <c r="O59" i="23" s="1"/>
  <c r="O60" i="23" s="1"/>
  <c r="P57" i="23" a="1"/>
  <c r="P57" i="23" s="1"/>
  <c r="P58" i="23" s="1"/>
  <c r="Q57" i="23" a="1"/>
  <c r="Q57" i="23" s="1"/>
  <c r="Q58" i="23" s="1"/>
  <c r="R57" i="23" a="1"/>
  <c r="R57" i="23" s="1"/>
  <c r="R58" i="23" s="1"/>
  <c r="S57" i="23" a="1"/>
  <c r="S57" i="23" s="1"/>
  <c r="O57" i="23" a="1"/>
  <c r="O57" i="23" s="1"/>
  <c r="O58" i="23" s="1"/>
  <c r="O55" i="23" a="1"/>
  <c r="O55" i="23" s="1"/>
  <c r="P55" i="23" a="1"/>
  <c r="P55" i="23" s="1"/>
  <c r="Q55" i="23" a="1"/>
  <c r="Q55" i="23" s="1"/>
  <c r="R55" i="23" a="1"/>
  <c r="R55" i="23" s="1"/>
  <c r="S55" i="23" a="1"/>
  <c r="S55" i="23" s="1"/>
  <c r="T55" i="23" s="1"/>
  <c r="P54" i="23" a="1"/>
  <c r="P54" i="23" s="1"/>
  <c r="P56" i="23" s="1"/>
  <c r="Q54" i="23" a="1"/>
  <c r="Q54" i="23" s="1"/>
  <c r="Q56" i="23" s="1"/>
  <c r="R54" i="23" a="1"/>
  <c r="R54" i="23" s="1"/>
  <c r="R56" i="23" s="1"/>
  <c r="S54" i="23" a="1"/>
  <c r="S54" i="23" s="1"/>
  <c r="O54" i="23" a="1"/>
  <c r="O54" i="23" s="1"/>
  <c r="O56" i="23" s="1"/>
  <c r="O51" i="23" a="1"/>
  <c r="O51" i="23" s="1"/>
  <c r="P51" i="23" a="1"/>
  <c r="P51" i="23" s="1"/>
  <c r="Q51" i="23" a="1"/>
  <c r="Q51" i="23" s="1"/>
  <c r="R51" i="23" a="1"/>
  <c r="R51" i="23" s="1"/>
  <c r="S51" i="23" a="1"/>
  <c r="S51" i="23" s="1"/>
  <c r="O52" i="23" a="1"/>
  <c r="O52" i="23" s="1"/>
  <c r="P52" i="23" a="1"/>
  <c r="P52" i="23" s="1"/>
  <c r="Q52" i="23" a="1"/>
  <c r="Q52" i="23" s="1"/>
  <c r="R52" i="23" a="1"/>
  <c r="R52" i="23" s="1"/>
  <c r="S52" i="23" a="1"/>
  <c r="S52" i="23" s="1"/>
  <c r="T52" i="23" s="1"/>
  <c r="P50" i="23" a="1"/>
  <c r="P50" i="23" s="1"/>
  <c r="Q50" i="23" a="1"/>
  <c r="Q50" i="23" s="1"/>
  <c r="R50" i="23" a="1"/>
  <c r="R50" i="23" s="1"/>
  <c r="S50" i="23" a="1"/>
  <c r="S50" i="23" s="1"/>
  <c r="O50" i="23" a="1"/>
  <c r="O50" i="23" s="1"/>
  <c r="O47" i="23" a="1"/>
  <c r="O47" i="23" s="1"/>
  <c r="P47" i="23" a="1"/>
  <c r="P47" i="23" s="1"/>
  <c r="Q47" i="23" a="1"/>
  <c r="Q47" i="23" s="1"/>
  <c r="R47" i="23" a="1"/>
  <c r="R47" i="23" s="1"/>
  <c r="S47" i="23" a="1"/>
  <c r="S47" i="23" s="1"/>
  <c r="O48" i="23" a="1"/>
  <c r="O48" i="23" s="1"/>
  <c r="P48" i="23" a="1"/>
  <c r="P48" i="23" s="1"/>
  <c r="Q48" i="23" a="1"/>
  <c r="Q48" i="23" s="1"/>
  <c r="R48" i="23" a="1"/>
  <c r="R48" i="23" s="1"/>
  <c r="S48" i="23" a="1"/>
  <c r="S48" i="23" s="1"/>
  <c r="P46" i="23" a="1"/>
  <c r="P46" i="23" s="1"/>
  <c r="Q46" i="23" a="1"/>
  <c r="Q46" i="23" s="1"/>
  <c r="R46" i="23" a="1"/>
  <c r="R46" i="23" s="1"/>
  <c r="S46" i="23" a="1"/>
  <c r="S46" i="23" s="1"/>
  <c r="O46" i="23" a="1"/>
  <c r="O46" i="23" s="1"/>
  <c r="O44" i="23" a="1"/>
  <c r="O44" i="23" s="1"/>
  <c r="P44" i="23" a="1"/>
  <c r="P44" i="23" s="1"/>
  <c r="Q44" i="23" a="1"/>
  <c r="Q44" i="23" s="1"/>
  <c r="R44" i="23" a="1"/>
  <c r="R44" i="23" s="1"/>
  <c r="S44" i="23" a="1"/>
  <c r="S44" i="23" s="1"/>
  <c r="T44" i="23" s="1"/>
  <c r="P43" i="23" a="1"/>
  <c r="P43" i="23" s="1"/>
  <c r="P45" i="23" s="1"/>
  <c r="Q43" i="23" a="1"/>
  <c r="Q43" i="23" s="1"/>
  <c r="Q45" i="23" s="1"/>
  <c r="R43" i="23" a="1"/>
  <c r="R43" i="23" s="1"/>
  <c r="R45" i="23" s="1"/>
  <c r="S43" i="23" a="1"/>
  <c r="S43" i="23" s="1"/>
  <c r="O43" i="23" a="1"/>
  <c r="O43" i="23" s="1"/>
  <c r="O41" i="23" a="1"/>
  <c r="O41" i="23" s="1"/>
  <c r="P41" i="23" a="1"/>
  <c r="P41" i="23" s="1"/>
  <c r="Q41" i="23" a="1"/>
  <c r="Q41" i="23" s="1"/>
  <c r="R41" i="23" a="1"/>
  <c r="R41" i="23" s="1"/>
  <c r="S41" i="23" a="1"/>
  <c r="S41" i="23" s="1"/>
  <c r="T41" i="23" s="1"/>
  <c r="P40" i="23" a="1"/>
  <c r="P40" i="23" s="1"/>
  <c r="P42" i="23" s="1"/>
  <c r="Q40" i="23" a="1"/>
  <c r="Q40" i="23" s="1"/>
  <c r="Q42" i="23" s="1"/>
  <c r="R40" i="23" a="1"/>
  <c r="R40" i="23" s="1"/>
  <c r="R42" i="23" s="1"/>
  <c r="S40" i="23" a="1"/>
  <c r="S40" i="23" s="1"/>
  <c r="O40" i="23" a="1"/>
  <c r="O40" i="23" s="1"/>
  <c r="O42" i="23" s="1"/>
  <c r="O37" i="23" a="1"/>
  <c r="O37" i="23" s="1"/>
  <c r="P37" i="23" a="1"/>
  <c r="P37" i="23" s="1"/>
  <c r="Q37" i="23" a="1"/>
  <c r="Q37" i="23" s="1"/>
  <c r="R37" i="23" a="1"/>
  <c r="R37" i="23" s="1"/>
  <c r="S37" i="23" a="1"/>
  <c r="S37" i="23" s="1"/>
  <c r="O38" i="23" a="1"/>
  <c r="O38" i="23" s="1"/>
  <c r="P38" i="23" a="1"/>
  <c r="P38" i="23" s="1"/>
  <c r="Q38" i="23" a="1"/>
  <c r="Q38" i="23" s="1"/>
  <c r="R38" i="23" a="1"/>
  <c r="R38" i="23" s="1"/>
  <c r="S38" i="23" a="1"/>
  <c r="S38" i="23" s="1"/>
  <c r="T38" i="23" s="1"/>
  <c r="P36" i="23" a="1"/>
  <c r="P36" i="23" s="1"/>
  <c r="Q36" i="23" a="1"/>
  <c r="Q36" i="23" s="1"/>
  <c r="R36" i="23" a="1"/>
  <c r="R36" i="23" s="1"/>
  <c r="S36" i="23" a="1"/>
  <c r="S36" i="23" s="1"/>
  <c r="O36" i="23" a="1"/>
  <c r="O36" i="23" s="1"/>
  <c r="O33" i="23" a="1"/>
  <c r="O33" i="23" s="1"/>
  <c r="P33" i="23" a="1"/>
  <c r="P33" i="23" s="1"/>
  <c r="Q33" i="23" a="1"/>
  <c r="Q33" i="23" s="1"/>
  <c r="R33" i="23" a="1"/>
  <c r="R33" i="23" s="1"/>
  <c r="S33" i="23" a="1"/>
  <c r="S33" i="23" s="1"/>
  <c r="O34" i="23" a="1"/>
  <c r="O34" i="23" s="1"/>
  <c r="P34" i="23" a="1"/>
  <c r="P34" i="23" s="1"/>
  <c r="Q34" i="23" a="1"/>
  <c r="Q34" i="23" s="1"/>
  <c r="R34" i="23" a="1"/>
  <c r="R34" i="23" s="1"/>
  <c r="S34" i="23" a="1"/>
  <c r="S34" i="23" s="1"/>
  <c r="T34" i="23" s="1"/>
  <c r="P32" i="23" a="1"/>
  <c r="P32" i="23" s="1"/>
  <c r="Q32" i="23" a="1"/>
  <c r="Q32" i="23" s="1"/>
  <c r="R32" i="23" a="1"/>
  <c r="R32" i="23" s="1"/>
  <c r="S32" i="23" a="1"/>
  <c r="S32" i="23" s="1"/>
  <c r="O32" i="23" a="1"/>
  <c r="O32" i="23" s="1"/>
  <c r="O29" i="23" a="1"/>
  <c r="O29" i="23" s="1"/>
  <c r="P29" i="23" a="1"/>
  <c r="P29" i="23" s="1"/>
  <c r="Q29" i="23" a="1"/>
  <c r="Q29" i="23" s="1"/>
  <c r="R29" i="23" a="1"/>
  <c r="R29" i="23" s="1"/>
  <c r="S29" i="23" a="1"/>
  <c r="S29" i="23" s="1"/>
  <c r="O30" i="23" a="1"/>
  <c r="O30" i="23" s="1"/>
  <c r="P30" i="23" a="1"/>
  <c r="P30" i="23" s="1"/>
  <c r="Q30" i="23" a="1"/>
  <c r="Q30" i="23" s="1"/>
  <c r="R30" i="23" a="1"/>
  <c r="R30" i="23" s="1"/>
  <c r="S30" i="23" a="1"/>
  <c r="S30" i="23" s="1"/>
  <c r="T30" i="23" s="1"/>
  <c r="P28" i="23" a="1"/>
  <c r="P28" i="23" s="1"/>
  <c r="Q28" i="23" a="1"/>
  <c r="Q28" i="23" s="1"/>
  <c r="R28" i="23" a="1"/>
  <c r="R28" i="23" s="1"/>
  <c r="S28" i="23" a="1"/>
  <c r="S28" i="23" s="1"/>
  <c r="O28" i="23" a="1"/>
  <c r="O28" i="23" s="1"/>
  <c r="O25" i="23" a="1"/>
  <c r="O25" i="23" s="1"/>
  <c r="P25" i="23" a="1"/>
  <c r="P25" i="23" s="1"/>
  <c r="Q25" i="23" a="1"/>
  <c r="Q25" i="23" s="1"/>
  <c r="R25" i="23" a="1"/>
  <c r="R25" i="23" s="1"/>
  <c r="S25" i="23" a="1"/>
  <c r="S25" i="23" s="1"/>
  <c r="O26" i="23" a="1"/>
  <c r="O26" i="23" s="1"/>
  <c r="O27" i="23" s="1"/>
  <c r="P26" i="23" a="1"/>
  <c r="P26" i="23" s="1"/>
  <c r="P27" i="23" s="1"/>
  <c r="Q26" i="23" a="1"/>
  <c r="Q26" i="23" s="1"/>
  <c r="Q27" i="23" s="1"/>
  <c r="R26" i="23" a="1"/>
  <c r="R26" i="23" s="1"/>
  <c r="R27" i="23" s="1"/>
  <c r="S26" i="23" a="1"/>
  <c r="S26" i="23" s="1"/>
  <c r="P24" i="23" a="1"/>
  <c r="P24" i="23" s="1"/>
  <c r="Q24" i="23" a="1"/>
  <c r="Q24" i="23" s="1"/>
  <c r="R24" i="23" a="1"/>
  <c r="R24" i="23" s="1"/>
  <c r="S24" i="23" a="1"/>
  <c r="S24" i="23" s="1"/>
  <c r="O24" i="23" a="1"/>
  <c r="O24" i="23" s="1"/>
  <c r="O20" i="23" a="1"/>
  <c r="O20" i="23" s="1"/>
  <c r="P20" i="23" a="1"/>
  <c r="P20" i="23" s="1"/>
  <c r="Q20" i="23" a="1"/>
  <c r="Q20" i="23" s="1"/>
  <c r="R20" i="23" a="1"/>
  <c r="R20" i="23" s="1"/>
  <c r="S20" i="23" a="1"/>
  <c r="S20" i="23" s="1"/>
  <c r="O21" i="23" a="1"/>
  <c r="O21" i="23" s="1"/>
  <c r="P21" i="23" a="1"/>
  <c r="P21" i="23" s="1"/>
  <c r="Q21" i="23" a="1"/>
  <c r="Q21" i="23" s="1"/>
  <c r="R21" i="23" a="1"/>
  <c r="R21" i="23" s="1"/>
  <c r="S21" i="23" a="1"/>
  <c r="S21" i="23" s="1"/>
  <c r="O22" i="23" a="1"/>
  <c r="O22" i="23" s="1"/>
  <c r="P22" i="23" a="1"/>
  <c r="P22" i="23" s="1"/>
  <c r="Q22" i="23" a="1"/>
  <c r="Q22" i="23" s="1"/>
  <c r="R22" i="23" a="1"/>
  <c r="R22" i="23" s="1"/>
  <c r="S22" i="23" a="1"/>
  <c r="S22" i="23" s="1"/>
  <c r="T22" i="23" s="1"/>
  <c r="S19" i="23" a="1"/>
  <c r="S19" i="23" s="1"/>
  <c r="R19" i="23" a="1"/>
  <c r="R19" i="23" s="1"/>
  <c r="Q19" i="23" a="1"/>
  <c r="Q19" i="23" s="1"/>
  <c r="P19" i="23" a="1"/>
  <c r="P19" i="23" s="1"/>
  <c r="O19" i="23" a="1"/>
  <c r="O19" i="23" s="1"/>
  <c r="P17" i="23" a="1"/>
  <c r="P17" i="23" s="1"/>
  <c r="Q17" i="23" a="1"/>
  <c r="Q17" i="23" s="1"/>
  <c r="R17" i="23" a="1"/>
  <c r="R17" i="23" s="1"/>
  <c r="S17" i="23" a="1"/>
  <c r="S17" i="23" s="1"/>
  <c r="O17" i="23" a="1"/>
  <c r="O17" i="23" s="1"/>
  <c r="O15" i="23" a="1"/>
  <c r="O15" i="23" s="1"/>
  <c r="P15" i="23" a="1"/>
  <c r="P15" i="23" s="1"/>
  <c r="Q15" i="23" a="1"/>
  <c r="Q15" i="23" s="1"/>
  <c r="R15" i="23" a="1"/>
  <c r="R15" i="23" s="1"/>
  <c r="S15" i="23" a="1"/>
  <c r="S15" i="23" s="1"/>
  <c r="P14" i="23" a="1"/>
  <c r="P14" i="23" s="1"/>
  <c r="Q14" i="23" a="1"/>
  <c r="Q14" i="23" s="1"/>
  <c r="R14" i="23" a="1"/>
  <c r="R14" i="23" s="1"/>
  <c r="S14" i="23" a="1"/>
  <c r="S14" i="23" s="1"/>
  <c r="O14" i="23" a="1"/>
  <c r="O14" i="23" s="1"/>
  <c r="O9" i="23" a="1"/>
  <c r="O9" i="23" s="1"/>
  <c r="P9" i="23" a="1"/>
  <c r="P9" i="23" s="1"/>
  <c r="Q9" i="23" a="1"/>
  <c r="Q9" i="23" s="1"/>
  <c r="R9" i="23" a="1"/>
  <c r="R9" i="23" s="1"/>
  <c r="S9" i="23" a="1"/>
  <c r="S9" i="23" s="1"/>
  <c r="O10" i="23" a="1"/>
  <c r="O10" i="23" s="1"/>
  <c r="P10" i="23" a="1"/>
  <c r="P10" i="23" s="1"/>
  <c r="Q10" i="23" a="1"/>
  <c r="Q10" i="23" s="1"/>
  <c r="R10" i="23" a="1"/>
  <c r="R10" i="23" s="1"/>
  <c r="S10" i="23" a="1"/>
  <c r="S10" i="23" s="1"/>
  <c r="O11" i="23" a="1"/>
  <c r="O11" i="23" s="1"/>
  <c r="P11" i="23" a="1"/>
  <c r="P11" i="23" s="1"/>
  <c r="Q11" i="23" a="1"/>
  <c r="Q11" i="23" s="1"/>
  <c r="R11" i="23" a="1"/>
  <c r="R11" i="23" s="1"/>
  <c r="S11" i="23" a="1"/>
  <c r="S11" i="23" s="1"/>
  <c r="O12" i="23" a="1"/>
  <c r="O12" i="23" s="1"/>
  <c r="P12" i="23" a="1"/>
  <c r="P12" i="23" s="1"/>
  <c r="Q12" i="23" a="1"/>
  <c r="Q12" i="23" s="1"/>
  <c r="R12" i="23" a="1"/>
  <c r="R12" i="23" s="1"/>
  <c r="S12" i="23" a="1"/>
  <c r="S12" i="23" s="1"/>
  <c r="S8" i="23" a="1"/>
  <c r="S8" i="23" s="1"/>
  <c r="R8" i="23" a="1"/>
  <c r="R8" i="23" s="1"/>
  <c r="Q8" i="23" a="1"/>
  <c r="Q8" i="23" s="1"/>
  <c r="P8" i="23" a="1"/>
  <c r="P8" i="23" s="1"/>
  <c r="O8" i="23" a="1"/>
  <c r="O8" i="23" s="1"/>
  <c r="M73" i="23"/>
  <c r="L73" i="23"/>
  <c r="N71" i="23"/>
  <c r="N73" i="23" s="1"/>
  <c r="N70" i="23"/>
  <c r="M70" i="23"/>
  <c r="L70" i="23"/>
  <c r="M68" i="23"/>
  <c r="L68" i="23"/>
  <c r="N66" i="23"/>
  <c r="N68" i="23" s="1"/>
  <c r="M65" i="23"/>
  <c r="L65" i="23"/>
  <c r="N63" i="23"/>
  <c r="N65" i="23" s="1"/>
  <c r="N62" i="23"/>
  <c r="M62" i="23"/>
  <c r="L62" i="23"/>
  <c r="N60" i="23"/>
  <c r="M60" i="23"/>
  <c r="L60" i="23"/>
  <c r="N58" i="23"/>
  <c r="M58" i="23"/>
  <c r="L58" i="23"/>
  <c r="M56" i="23"/>
  <c r="L56" i="23"/>
  <c r="N54" i="23"/>
  <c r="N56" i="23" s="1"/>
  <c r="M53" i="23"/>
  <c r="L53" i="23"/>
  <c r="N51" i="23"/>
  <c r="N50" i="23"/>
  <c r="M49" i="23"/>
  <c r="L49" i="23"/>
  <c r="N47" i="23"/>
  <c r="N46" i="23"/>
  <c r="N49" i="23" s="1"/>
  <c r="M45" i="23"/>
  <c r="L45" i="23"/>
  <c r="N43" i="23"/>
  <c r="N45" i="23" s="1"/>
  <c r="M42" i="23"/>
  <c r="L42" i="23"/>
  <c r="N40" i="23"/>
  <c r="N42" i="23" s="1"/>
  <c r="N39" i="23"/>
  <c r="M39" i="23"/>
  <c r="L39" i="23"/>
  <c r="M35" i="23"/>
  <c r="L35" i="23"/>
  <c r="N33" i="23"/>
  <c r="N32" i="23"/>
  <c r="M31" i="23"/>
  <c r="L31" i="23"/>
  <c r="N29" i="23"/>
  <c r="N28" i="23"/>
  <c r="N31" i="23" s="1"/>
  <c r="N27" i="23"/>
  <c r="M27" i="23"/>
  <c r="L27" i="23"/>
  <c r="N25" i="23"/>
  <c r="N24" i="23"/>
  <c r="M23" i="23"/>
  <c r="L23" i="23"/>
  <c r="N21" i="23"/>
  <c r="N20" i="23"/>
  <c r="N19" i="23"/>
  <c r="M18" i="23"/>
  <c r="L18" i="23"/>
  <c r="N17" i="23"/>
  <c r="M16" i="23"/>
  <c r="L16" i="23"/>
  <c r="N14" i="23"/>
  <c r="N16" i="23" s="1"/>
  <c r="M13" i="23"/>
  <c r="L13" i="23"/>
  <c r="N11" i="23"/>
  <c r="N10" i="23"/>
  <c r="N9" i="23"/>
  <c r="N8" i="23"/>
  <c r="S7" i="23"/>
  <c r="R7" i="23"/>
  <c r="Q7" i="23"/>
  <c r="P7" i="23"/>
  <c r="O7" i="23"/>
  <c r="N7" i="23"/>
  <c r="M7" i="23"/>
  <c r="L7" i="23"/>
  <c r="L41" i="24" l="1"/>
  <c r="J48" i="24"/>
  <c r="K29" i="24"/>
  <c r="L29" i="24"/>
  <c r="I41" i="24"/>
  <c r="M30" i="24"/>
  <c r="M40" i="24"/>
  <c r="J32" i="24"/>
  <c r="L38" i="24"/>
  <c r="M27" i="24"/>
  <c r="M37" i="24"/>
  <c r="M23" i="24"/>
  <c r="M33" i="24"/>
  <c r="M51" i="24"/>
  <c r="L26" i="24"/>
  <c r="L19" i="24"/>
  <c r="M42" i="24"/>
  <c r="M55" i="24"/>
  <c r="M21" i="24"/>
  <c r="J29" i="24"/>
  <c r="M49" i="24"/>
  <c r="J26" i="24"/>
  <c r="M44" i="24"/>
  <c r="M57" i="24"/>
  <c r="K26" i="24"/>
  <c r="M28" i="24"/>
  <c r="I26" i="24"/>
  <c r="J38" i="24"/>
  <c r="K41" i="24"/>
  <c r="M46" i="24"/>
  <c r="K38" i="24"/>
  <c r="K48" i="24"/>
  <c r="M25" i="24"/>
  <c r="I38" i="24"/>
  <c r="L48" i="24"/>
  <c r="M53" i="24"/>
  <c r="I22" i="24"/>
  <c r="J19" i="24"/>
  <c r="L32" i="24"/>
  <c r="J22" i="24"/>
  <c r="K19" i="24"/>
  <c r="M31" i="24"/>
  <c r="M47" i="24"/>
  <c r="I58" i="24"/>
  <c r="M58" i="24" s="1"/>
  <c r="I56" i="24"/>
  <c r="M56" i="24" s="1"/>
  <c r="J54" i="24"/>
  <c r="M54" i="24" s="1"/>
  <c r="I52" i="24"/>
  <c r="M52" i="24" s="1"/>
  <c r="I50" i="24"/>
  <c r="I45" i="24"/>
  <c r="M45" i="24" s="1"/>
  <c r="I43" i="24"/>
  <c r="M43" i="24" s="1"/>
  <c r="M39" i="24"/>
  <c r="M35" i="24"/>
  <c r="M36" i="24"/>
  <c r="I34" i="24"/>
  <c r="M34" i="24" s="1"/>
  <c r="M24" i="24"/>
  <c r="M20" i="24"/>
  <c r="M14" i="24"/>
  <c r="K12" i="24"/>
  <c r="L12" i="24"/>
  <c r="I12" i="24"/>
  <c r="J12" i="24"/>
  <c r="S56" i="23"/>
  <c r="T56" i="23" s="1"/>
  <c r="M7" i="24"/>
  <c r="I29" i="24"/>
  <c r="I32" i="24"/>
  <c r="J50" i="24"/>
  <c r="I19" i="24"/>
  <c r="I48" i="24"/>
  <c r="K22" i="24"/>
  <c r="S60" i="23"/>
  <c r="T60" i="23" s="1"/>
  <c r="S58" i="23"/>
  <c r="T58" i="23" s="1"/>
  <c r="Q39" i="23"/>
  <c r="P39" i="23"/>
  <c r="R39" i="23"/>
  <c r="O39" i="23"/>
  <c r="Q65" i="23"/>
  <c r="T61" i="23"/>
  <c r="O62" i="23"/>
  <c r="S62" i="23" s="1"/>
  <c r="T62" i="23" s="1"/>
  <c r="T57" i="23"/>
  <c r="R53" i="23"/>
  <c r="P49" i="23"/>
  <c r="O49" i="23"/>
  <c r="S42" i="23"/>
  <c r="T42" i="23" s="1"/>
  <c r="R35" i="23"/>
  <c r="Q35" i="23"/>
  <c r="P35" i="23"/>
  <c r="R31" i="23"/>
  <c r="Q31" i="23"/>
  <c r="P31" i="23"/>
  <c r="T17" i="23"/>
  <c r="R16" i="23"/>
  <c r="Q16" i="23"/>
  <c r="O16" i="23"/>
  <c r="R13" i="23"/>
  <c r="Q13" i="23"/>
  <c r="T19" i="23"/>
  <c r="O31" i="23"/>
  <c r="R49" i="23"/>
  <c r="T63" i="23"/>
  <c r="Q49" i="23"/>
  <c r="T40" i="23"/>
  <c r="T26" i="23"/>
  <c r="O23" i="23"/>
  <c r="T33" i="23"/>
  <c r="Q23" i="23"/>
  <c r="P13" i="23"/>
  <c r="T59" i="23"/>
  <c r="Q53" i="23"/>
  <c r="R23" i="23"/>
  <c r="P53" i="23"/>
  <c r="P23" i="23"/>
  <c r="O53" i="23"/>
  <c r="O45" i="23"/>
  <c r="S45" i="23" s="1"/>
  <c r="T45" i="23" s="1"/>
  <c r="O35" i="23"/>
  <c r="T12" i="23"/>
  <c r="T37" i="23"/>
  <c r="T48" i="23"/>
  <c r="P16" i="23"/>
  <c r="S27" i="23"/>
  <c r="T27" i="23" s="1"/>
  <c r="T36" i="23"/>
  <c r="T24" i="23"/>
  <c r="S53" i="23"/>
  <c r="T15" i="23"/>
  <c r="O13" i="23"/>
  <c r="T32" i="23"/>
  <c r="T25" i="23"/>
  <c r="P65" i="23"/>
  <c r="S31" i="23"/>
  <c r="T11" i="23"/>
  <c r="R65" i="23"/>
  <c r="T29" i="23"/>
  <c r="T51" i="23"/>
  <c r="T9" i="23"/>
  <c r="T20" i="23"/>
  <c r="T10" i="23"/>
  <c r="T21" i="23"/>
  <c r="N18" i="23"/>
  <c r="T18" i="23" s="1"/>
  <c r="S73" i="23"/>
  <c r="T73" i="23" s="1"/>
  <c r="N23" i="23"/>
  <c r="S68" i="23"/>
  <c r="T68" i="23" s="1"/>
  <c r="T46" i="23"/>
  <c r="L74" i="23"/>
  <c r="T7" i="23"/>
  <c r="M74" i="23"/>
  <c r="N35" i="23"/>
  <c r="N13" i="23"/>
  <c r="N53" i="23"/>
  <c r="T14" i="23"/>
  <c r="S70" i="23"/>
  <c r="T70" i="23" s="1"/>
  <c r="T43" i="23"/>
  <c r="T54" i="23"/>
  <c r="T47" i="23"/>
  <c r="T8" i="23"/>
  <c r="O65" i="23"/>
  <c r="M29" i="24" l="1"/>
  <c r="M32" i="24"/>
  <c r="M41" i="24"/>
  <c r="M26" i="24"/>
  <c r="J59" i="24"/>
  <c r="L59" i="24"/>
  <c r="M38" i="24"/>
  <c r="M22" i="24"/>
  <c r="M48" i="24"/>
  <c r="M19" i="24"/>
  <c r="M50" i="24"/>
  <c r="M12" i="24"/>
  <c r="S39" i="23"/>
  <c r="T39" i="23" s="1"/>
  <c r="K59" i="24"/>
  <c r="I59" i="24"/>
  <c r="R74" i="23"/>
  <c r="S49" i="23"/>
  <c r="T49" i="23" s="1"/>
  <c r="S35" i="23"/>
  <c r="T35" i="23" s="1"/>
  <c r="Q74" i="23"/>
  <c r="S13" i="23"/>
  <c r="S65" i="23"/>
  <c r="T65" i="23" s="1"/>
  <c r="P74" i="23"/>
  <c r="S23" i="23"/>
  <c r="T23" i="23" s="1"/>
  <c r="T53" i="23"/>
  <c r="S16" i="23"/>
  <c r="T16" i="23" s="1"/>
  <c r="T50" i="23"/>
  <c r="N74" i="23"/>
  <c r="O74" i="23"/>
  <c r="T28" i="23"/>
  <c r="T31" i="23"/>
  <c r="M59" i="24" l="1"/>
  <c r="S74" i="23"/>
  <c r="T74" i="23" s="1"/>
  <c r="T13" i="23"/>
  <c r="AC8" i="22" l="1"/>
  <c r="AD8" i="22"/>
  <c r="AE8" i="22"/>
  <c r="R9" i="22"/>
  <c r="AB9" i="22" s="1"/>
  <c r="S9" i="22"/>
  <c r="AC9" i="22" s="1"/>
  <c r="T9" i="22"/>
  <c r="AD9" i="22" s="1"/>
  <c r="U9" i="22"/>
  <c r="AE9" i="22" s="1"/>
  <c r="V9" i="22"/>
  <c r="R10" i="22"/>
  <c r="AB10" i="22" s="1"/>
  <c r="S10" i="22"/>
  <c r="AC10" i="22" s="1"/>
  <c r="T10" i="22"/>
  <c r="AD10" i="22" s="1"/>
  <c r="U10" i="22"/>
  <c r="AE10" i="22" s="1"/>
  <c r="V10" i="22"/>
  <c r="R11" i="22"/>
  <c r="AB11" i="22" s="1"/>
  <c r="S11" i="22"/>
  <c r="AC11" i="22" s="1"/>
  <c r="T11" i="22"/>
  <c r="AD11" i="22" s="1"/>
  <c r="U11" i="22"/>
  <c r="AE11" i="22" s="1"/>
  <c r="V11" i="22"/>
  <c r="R12" i="22"/>
  <c r="AB12" i="22" s="1"/>
  <c r="S12" i="22"/>
  <c r="T12" i="22"/>
  <c r="AD12" i="22" s="1"/>
  <c r="U12" i="22"/>
  <c r="AE12" i="22" s="1"/>
  <c r="V12" i="22"/>
  <c r="R13" i="22"/>
  <c r="AB13" i="22" s="1"/>
  <c r="S13" i="22"/>
  <c r="AC13" i="22" s="1"/>
  <c r="T13" i="22"/>
  <c r="AD13" i="22" s="1"/>
  <c r="U13" i="22"/>
  <c r="AE13" i="22" s="1"/>
  <c r="V13" i="22"/>
  <c r="R14" i="22"/>
  <c r="AB14" i="22" s="1"/>
  <c r="S14" i="22"/>
  <c r="AC14" i="22" s="1"/>
  <c r="T14" i="22"/>
  <c r="AD14" i="22" s="1"/>
  <c r="U14" i="22"/>
  <c r="AE14" i="22" s="1"/>
  <c r="V14" i="22"/>
  <c r="R15" i="22"/>
  <c r="AB15" i="22" s="1"/>
  <c r="S15" i="22"/>
  <c r="AC15" i="22" s="1"/>
  <c r="T15" i="22"/>
  <c r="AD15" i="22" s="1"/>
  <c r="U15" i="22"/>
  <c r="AE15" i="22" s="1"/>
  <c r="V15" i="22"/>
  <c r="R16" i="22"/>
  <c r="AB16" i="22" s="1"/>
  <c r="S16" i="22"/>
  <c r="AC16" i="22" s="1"/>
  <c r="T16" i="22"/>
  <c r="AD16" i="22" s="1"/>
  <c r="U16" i="22"/>
  <c r="AE16" i="22" s="1"/>
  <c r="V16" i="22"/>
  <c r="R17" i="22"/>
  <c r="AB17" i="22" s="1"/>
  <c r="S17" i="22"/>
  <c r="AC17" i="22" s="1"/>
  <c r="T17" i="22"/>
  <c r="AD17" i="22" s="1"/>
  <c r="U17" i="22"/>
  <c r="AE17" i="22" s="1"/>
  <c r="V17" i="22"/>
  <c r="R18" i="22"/>
  <c r="AB18" i="22" s="1"/>
  <c r="S18" i="22"/>
  <c r="AC18" i="22" s="1"/>
  <c r="T18" i="22"/>
  <c r="AD18" i="22" s="1"/>
  <c r="U18" i="22"/>
  <c r="AE18" i="22" s="1"/>
  <c r="V18" i="22"/>
  <c r="R19" i="22"/>
  <c r="AB19" i="22" s="1"/>
  <c r="S19" i="22"/>
  <c r="AC19" i="22" s="1"/>
  <c r="T19" i="22"/>
  <c r="AD19" i="22" s="1"/>
  <c r="U19" i="22"/>
  <c r="AE19" i="22" s="1"/>
  <c r="V19" i="22"/>
  <c r="R20" i="22"/>
  <c r="AB20" i="22" s="1"/>
  <c r="S20" i="22"/>
  <c r="AC20" i="22" s="1"/>
  <c r="T20" i="22"/>
  <c r="AD20" i="22" s="1"/>
  <c r="U20" i="22"/>
  <c r="V20" i="22"/>
  <c r="R21" i="22"/>
  <c r="AB21" i="22" s="1"/>
  <c r="S21" i="22"/>
  <c r="AC21" i="22" s="1"/>
  <c r="T21" i="22"/>
  <c r="AD21" i="22" s="1"/>
  <c r="U21" i="22"/>
  <c r="AE21" i="22" s="1"/>
  <c r="V21" i="22"/>
  <c r="R22" i="22"/>
  <c r="AB22" i="22" s="1"/>
  <c r="S22" i="22"/>
  <c r="AC22" i="22" s="1"/>
  <c r="T22" i="22"/>
  <c r="AD22" i="22" s="1"/>
  <c r="U22" i="22"/>
  <c r="AE22" i="22" s="1"/>
  <c r="V22" i="22"/>
  <c r="R23" i="22"/>
  <c r="AB23" i="22" s="1"/>
  <c r="S23" i="22"/>
  <c r="AC23" i="22" s="1"/>
  <c r="T23" i="22"/>
  <c r="AD23" i="22" s="1"/>
  <c r="U23" i="22"/>
  <c r="AE23" i="22" s="1"/>
  <c r="V23" i="22"/>
  <c r="R24" i="22"/>
  <c r="AB24" i="22" s="1"/>
  <c r="S24" i="22"/>
  <c r="AC24" i="22" s="1"/>
  <c r="T24" i="22"/>
  <c r="AD24" i="22" s="1"/>
  <c r="U24" i="22"/>
  <c r="AE24" i="22" s="1"/>
  <c r="V24" i="22"/>
  <c r="R25" i="22"/>
  <c r="AB25" i="22" s="1"/>
  <c r="S25" i="22"/>
  <c r="AC25" i="22" s="1"/>
  <c r="T25" i="22"/>
  <c r="AD25" i="22" s="1"/>
  <c r="U25" i="22"/>
  <c r="AE25" i="22" s="1"/>
  <c r="V25" i="22"/>
  <c r="R26" i="22"/>
  <c r="AB26" i="22" s="1"/>
  <c r="S26" i="22"/>
  <c r="AC26" i="22" s="1"/>
  <c r="T26" i="22"/>
  <c r="AD26" i="22" s="1"/>
  <c r="U26" i="22"/>
  <c r="AE26" i="22" s="1"/>
  <c r="V26" i="22"/>
  <c r="R27" i="22"/>
  <c r="AB27" i="22" s="1"/>
  <c r="S27" i="22"/>
  <c r="AC27" i="22" s="1"/>
  <c r="T27" i="22"/>
  <c r="AD27" i="22" s="1"/>
  <c r="U27" i="22"/>
  <c r="AE27" i="22" s="1"/>
  <c r="V27" i="22"/>
  <c r="R28" i="22"/>
  <c r="AB28" i="22" s="1"/>
  <c r="S28" i="22"/>
  <c r="AC28" i="22" s="1"/>
  <c r="T28" i="22"/>
  <c r="AD28" i="22" s="1"/>
  <c r="U28" i="22"/>
  <c r="AE28" i="22" s="1"/>
  <c r="V28" i="22"/>
  <c r="R29" i="22"/>
  <c r="AB29" i="22" s="1"/>
  <c r="S29" i="22"/>
  <c r="AC29" i="22" s="1"/>
  <c r="T29" i="22"/>
  <c r="AD29" i="22" s="1"/>
  <c r="U29" i="22"/>
  <c r="AE29" i="22" s="1"/>
  <c r="V29" i="22"/>
  <c r="R30" i="22"/>
  <c r="AB30" i="22" s="1"/>
  <c r="S30" i="22"/>
  <c r="AC30" i="22" s="1"/>
  <c r="T30" i="22"/>
  <c r="AD30" i="22" s="1"/>
  <c r="U30" i="22"/>
  <c r="AE30" i="22" s="1"/>
  <c r="V30" i="22"/>
  <c r="R31" i="22"/>
  <c r="AB31" i="22" s="1"/>
  <c r="S31" i="22"/>
  <c r="AC31" i="22" s="1"/>
  <c r="T31" i="22"/>
  <c r="AD31" i="22" s="1"/>
  <c r="U31" i="22"/>
  <c r="AE31" i="22" s="1"/>
  <c r="V31" i="22"/>
  <c r="R32" i="22"/>
  <c r="AB32" i="22" s="1"/>
  <c r="S32" i="22"/>
  <c r="AC32" i="22" s="1"/>
  <c r="T32" i="22"/>
  <c r="AD32" i="22" s="1"/>
  <c r="U32" i="22"/>
  <c r="AE32" i="22" s="1"/>
  <c r="V32" i="22"/>
  <c r="R33" i="22"/>
  <c r="AB33" i="22" s="1"/>
  <c r="S33" i="22"/>
  <c r="AC33" i="22" s="1"/>
  <c r="T33" i="22"/>
  <c r="AD33" i="22" s="1"/>
  <c r="U33" i="22"/>
  <c r="AE33" i="22" s="1"/>
  <c r="V33" i="22"/>
  <c r="R34" i="22"/>
  <c r="AB34" i="22" s="1"/>
  <c r="S34" i="22"/>
  <c r="AC34" i="22" s="1"/>
  <c r="T34" i="22"/>
  <c r="AD34" i="22" s="1"/>
  <c r="U34" i="22"/>
  <c r="AE34" i="22" s="1"/>
  <c r="V34" i="22"/>
  <c r="R35" i="22"/>
  <c r="AB35" i="22" s="1"/>
  <c r="S35" i="22"/>
  <c r="AC35" i="22" s="1"/>
  <c r="T35" i="22"/>
  <c r="AD35" i="22" s="1"/>
  <c r="U35" i="22"/>
  <c r="AE35" i="22" s="1"/>
  <c r="V35" i="22"/>
  <c r="R36" i="22"/>
  <c r="AB36" i="22" s="1"/>
  <c r="S36" i="22"/>
  <c r="AC36" i="22" s="1"/>
  <c r="T36" i="22"/>
  <c r="AD36" i="22" s="1"/>
  <c r="U36" i="22"/>
  <c r="AE36" i="22" s="1"/>
  <c r="V36" i="22"/>
  <c r="R37" i="22"/>
  <c r="AB37" i="22" s="1"/>
  <c r="S37" i="22"/>
  <c r="AC37" i="22" s="1"/>
  <c r="T37" i="22"/>
  <c r="AD37" i="22" s="1"/>
  <c r="U37" i="22"/>
  <c r="AE37" i="22" s="1"/>
  <c r="V37" i="22"/>
  <c r="R38" i="22"/>
  <c r="AB38" i="22" s="1"/>
  <c r="S38" i="22"/>
  <c r="AC38" i="22" s="1"/>
  <c r="T38" i="22"/>
  <c r="AD38" i="22" s="1"/>
  <c r="U38" i="22"/>
  <c r="AE38" i="22" s="1"/>
  <c r="V38" i="22"/>
  <c r="R39" i="22"/>
  <c r="AB39" i="22" s="1"/>
  <c r="S39" i="22"/>
  <c r="AC39" i="22" s="1"/>
  <c r="T39" i="22"/>
  <c r="AD39" i="22" s="1"/>
  <c r="U39" i="22"/>
  <c r="AE39" i="22" s="1"/>
  <c r="V39" i="22"/>
  <c r="R40" i="22"/>
  <c r="AB40" i="22" s="1"/>
  <c r="S40" i="22"/>
  <c r="AC40" i="22" s="1"/>
  <c r="T40" i="22"/>
  <c r="AD40" i="22" s="1"/>
  <c r="U40" i="22"/>
  <c r="AE40" i="22" s="1"/>
  <c r="V40" i="22"/>
  <c r="R41" i="22"/>
  <c r="AB41" i="22" s="1"/>
  <c r="S41" i="22"/>
  <c r="AC41" i="22" s="1"/>
  <c r="T41" i="22"/>
  <c r="AD41" i="22" s="1"/>
  <c r="U41" i="22"/>
  <c r="AE41" i="22" s="1"/>
  <c r="V41" i="22"/>
  <c r="R42" i="22"/>
  <c r="AB42" i="22" s="1"/>
  <c r="S42" i="22"/>
  <c r="AC42" i="22" s="1"/>
  <c r="T42" i="22"/>
  <c r="AD42" i="22" s="1"/>
  <c r="U42" i="22"/>
  <c r="AE42" i="22" s="1"/>
  <c r="V42" i="22"/>
  <c r="AE20" i="22"/>
  <c r="S7" i="22"/>
  <c r="AC7" i="22" s="1"/>
  <c r="T7" i="22"/>
  <c r="AD7" i="22" s="1"/>
  <c r="U7" i="22"/>
  <c r="AE7" i="22" s="1"/>
  <c r="V7" i="22"/>
  <c r="AB7" i="22"/>
  <c r="J42" i="22"/>
  <c r="O42" i="22" s="1"/>
  <c r="Q42" i="22" s="1"/>
  <c r="J41" i="22"/>
  <c r="O41" i="22" s="1"/>
  <c r="Q41" i="22" s="1"/>
  <c r="J40" i="22"/>
  <c r="N40" i="22" s="1"/>
  <c r="Q40" i="22" s="1"/>
  <c r="J39" i="22"/>
  <c r="N39" i="22" s="1"/>
  <c r="Q39" i="22" s="1"/>
  <c r="J38" i="22"/>
  <c r="N38" i="22" s="1"/>
  <c r="Q38" i="22" s="1"/>
  <c r="J37" i="22"/>
  <c r="N37" i="22" s="1"/>
  <c r="Q37" i="22" s="1"/>
  <c r="J36" i="22"/>
  <c r="N36" i="22" s="1"/>
  <c r="Q36" i="22" s="1"/>
  <c r="Q35" i="22"/>
  <c r="M34" i="22"/>
  <c r="Q34" i="22" s="1"/>
  <c r="J34" i="22"/>
  <c r="J33" i="22"/>
  <c r="M33" i="22" s="1"/>
  <c r="Q33" i="22" s="1"/>
  <c r="M32" i="22"/>
  <c r="Q32" i="22" s="1"/>
  <c r="J32" i="22"/>
  <c r="M31" i="22"/>
  <c r="Q31" i="22" s="1"/>
  <c r="J31" i="22"/>
  <c r="J30" i="22"/>
  <c r="M30" i="22" s="1"/>
  <c r="Q30" i="22" s="1"/>
  <c r="J29" i="22"/>
  <c r="M29" i="22" s="1"/>
  <c r="Q29" i="22" s="1"/>
  <c r="M28" i="22"/>
  <c r="Q28" i="22" s="1"/>
  <c r="J28" i="22"/>
  <c r="M27" i="22"/>
  <c r="Q27" i="22" s="1"/>
  <c r="J27" i="22"/>
  <c r="M26" i="22"/>
  <c r="Q26" i="22" s="1"/>
  <c r="J26" i="22"/>
  <c r="M25" i="22"/>
  <c r="Q25" i="22" s="1"/>
  <c r="J25" i="22"/>
  <c r="M24" i="22"/>
  <c r="Q24" i="22" s="1"/>
  <c r="J24" i="22"/>
  <c r="J23" i="22"/>
  <c r="M23" i="22" s="1"/>
  <c r="Q23" i="22" s="1"/>
  <c r="J22" i="22"/>
  <c r="L22" i="22" s="1"/>
  <c r="Q22" i="22" s="1"/>
  <c r="Q21" i="22"/>
  <c r="L20" i="22"/>
  <c r="Q20" i="22" s="1"/>
  <c r="J20" i="22"/>
  <c r="L19" i="22"/>
  <c r="Q19" i="22" s="1"/>
  <c r="J19" i="22"/>
  <c r="L18" i="22"/>
  <c r="Q18" i="22" s="1"/>
  <c r="J18" i="22"/>
  <c r="J17" i="22"/>
  <c r="L17" i="22" s="1"/>
  <c r="Q17" i="22" s="1"/>
  <c r="J16" i="22"/>
  <c r="L16" i="22" s="1"/>
  <c r="Q16" i="22" s="1"/>
  <c r="J15" i="22"/>
  <c r="K15" i="22" s="1"/>
  <c r="Q15" i="22" s="1"/>
  <c r="K14" i="22"/>
  <c r="Q14" i="22" s="1"/>
  <c r="J13" i="22"/>
  <c r="K13" i="22" s="1"/>
  <c r="Q13" i="22" s="1"/>
  <c r="AC12" i="22"/>
  <c r="J12" i="22"/>
  <c r="K12" i="22" s="1"/>
  <c r="Q12" i="22" s="1"/>
  <c r="J11" i="22"/>
  <c r="K11" i="22" s="1"/>
  <c r="Q11" i="22" s="1"/>
  <c r="J10" i="22"/>
  <c r="K10" i="22" s="1"/>
  <c r="Q10" i="22" s="1"/>
  <c r="J9" i="22"/>
  <c r="K9" i="22" s="1"/>
  <c r="Q9" i="22" s="1"/>
  <c r="AB8" i="22"/>
  <c r="J8" i="22"/>
  <c r="K8" i="22" s="1"/>
  <c r="Q8" i="22" s="1"/>
  <c r="J7" i="22"/>
  <c r="K7" i="22" s="1"/>
  <c r="Q7" i="22" s="1"/>
  <c r="AF27" i="22" l="1"/>
  <c r="AF35" i="22"/>
  <c r="AF7" i="22"/>
  <c r="AF33" i="22"/>
  <c r="AF19" i="22"/>
  <c r="AF28" i="22"/>
  <c r="AF37" i="22"/>
  <c r="AF11" i="22"/>
  <c r="AF9" i="22"/>
  <c r="AF30" i="22"/>
  <c r="AF41" i="22"/>
  <c r="AF15" i="22"/>
  <c r="AF21" i="22"/>
  <c r="AF23" i="22"/>
  <c r="AF32" i="22"/>
  <c r="AF25" i="22"/>
  <c r="AF34" i="22"/>
  <c r="AF36" i="22"/>
  <c r="AF38" i="22"/>
  <c r="AF40" i="22"/>
  <c r="AF10" i="22"/>
  <c r="AF12" i="22"/>
  <c r="AF29" i="22"/>
  <c r="AF31" i="22"/>
  <c r="AF14" i="22"/>
  <c r="AF18" i="22"/>
  <c r="AF24" i="22"/>
  <c r="AF8" i="22"/>
  <c r="AF20" i="22"/>
  <c r="AF26" i="22"/>
  <c r="AF39" i="22"/>
  <c r="AF13" i="22"/>
  <c r="AF17" i="22"/>
  <c r="AF16" i="22"/>
  <c r="AF22" i="22"/>
  <c r="AF42" i="22"/>
  <c r="P56" i="5" l="1"/>
  <c r="M56" i="5"/>
  <c r="N56" i="5"/>
  <c r="O56" i="5"/>
  <c r="L56" i="5"/>
  <c r="M53" i="5"/>
  <c r="N53" i="5"/>
  <c r="O53" i="5"/>
  <c r="P53" i="5"/>
  <c r="L53" i="5"/>
  <c r="M49" i="5"/>
  <c r="N49" i="5"/>
  <c r="O49" i="5"/>
  <c r="P49" i="5"/>
  <c r="L49" i="5"/>
  <c r="L55" i="5"/>
  <c r="M55" i="5"/>
  <c r="N55" i="5"/>
  <c r="O55" i="5"/>
  <c r="P55" i="5"/>
  <c r="M54" i="5"/>
  <c r="N54" i="5"/>
  <c r="O54" i="5"/>
  <c r="P54" i="5"/>
  <c r="L54" i="5"/>
  <c r="L51" i="5"/>
  <c r="M51" i="5"/>
  <c r="N51" i="5"/>
  <c r="O51" i="5"/>
  <c r="P51" i="5"/>
  <c r="L52" i="5"/>
  <c r="M52" i="5"/>
  <c r="N52" i="5"/>
  <c r="O52" i="5"/>
  <c r="P52" i="5"/>
  <c r="M50" i="5"/>
  <c r="N50" i="5"/>
  <c r="O50" i="5"/>
  <c r="P50" i="5"/>
  <c r="L50" i="5"/>
  <c r="L48" i="5"/>
  <c r="M48" i="5"/>
  <c r="N48" i="5"/>
  <c r="O48" i="5"/>
  <c r="P48" i="5"/>
  <c r="M47" i="5"/>
  <c r="N47" i="5"/>
  <c r="O47" i="5"/>
  <c r="P47" i="5"/>
  <c r="L47" i="5"/>
  <c r="L7" i="5"/>
  <c r="M7" i="5"/>
  <c r="N7" i="5"/>
  <c r="O7" i="5"/>
  <c r="P7" i="5"/>
  <c r="Q7" i="5" s="1"/>
  <c r="L8" i="5"/>
  <c r="M8" i="5"/>
  <c r="N8" i="5"/>
  <c r="O8" i="5"/>
  <c r="P8" i="5"/>
  <c r="Q8" i="5" s="1"/>
  <c r="L9" i="5"/>
  <c r="M9" i="5"/>
  <c r="N9" i="5"/>
  <c r="O9" i="5"/>
  <c r="P9" i="5"/>
  <c r="Q9" i="5" s="1"/>
  <c r="L10" i="5"/>
  <c r="M10" i="5"/>
  <c r="N10" i="5"/>
  <c r="O10" i="5"/>
  <c r="P10" i="5"/>
  <c r="Q10" i="5" s="1"/>
  <c r="L11" i="5"/>
  <c r="M11" i="5"/>
  <c r="N11" i="5"/>
  <c r="O11" i="5"/>
  <c r="P11" i="5"/>
  <c r="Q11" i="5" s="1"/>
  <c r="L12" i="5"/>
  <c r="M12" i="5"/>
  <c r="N12" i="5"/>
  <c r="O12" i="5"/>
  <c r="P12" i="5"/>
  <c r="Q12" i="5" s="1"/>
  <c r="L13" i="5"/>
  <c r="M13" i="5"/>
  <c r="N13" i="5"/>
  <c r="O13" i="5"/>
  <c r="P13" i="5"/>
  <c r="Q13" i="5" s="1"/>
  <c r="L14" i="5"/>
  <c r="M14" i="5"/>
  <c r="N14" i="5"/>
  <c r="O14" i="5"/>
  <c r="P14" i="5"/>
  <c r="Q14" i="5" s="1"/>
  <c r="L15" i="5"/>
  <c r="M15" i="5"/>
  <c r="N15" i="5"/>
  <c r="O15" i="5"/>
  <c r="P15" i="5"/>
  <c r="Q15" i="5" s="1"/>
  <c r="L16" i="5"/>
  <c r="M16" i="5"/>
  <c r="N16" i="5"/>
  <c r="O16" i="5"/>
  <c r="P16" i="5"/>
  <c r="Q16" i="5" s="1"/>
  <c r="L17" i="5"/>
  <c r="M17" i="5"/>
  <c r="N17" i="5"/>
  <c r="O17" i="5"/>
  <c r="P17" i="5"/>
  <c r="Q17" i="5" s="1"/>
  <c r="L18" i="5"/>
  <c r="M18" i="5"/>
  <c r="N18" i="5"/>
  <c r="O18" i="5"/>
  <c r="P18" i="5"/>
  <c r="Q18" i="5" s="1"/>
  <c r="L19" i="5"/>
  <c r="M19" i="5"/>
  <c r="N19" i="5"/>
  <c r="O19" i="5"/>
  <c r="P19" i="5"/>
  <c r="Q19" i="5" s="1"/>
  <c r="L20" i="5"/>
  <c r="M20" i="5"/>
  <c r="N20" i="5"/>
  <c r="O20" i="5"/>
  <c r="P20" i="5"/>
  <c r="Q20" i="5" s="1"/>
  <c r="L21" i="5"/>
  <c r="M21" i="5"/>
  <c r="N21" i="5"/>
  <c r="O21" i="5"/>
  <c r="P21" i="5"/>
  <c r="Q21" i="5" s="1"/>
  <c r="L22" i="5"/>
  <c r="M22" i="5"/>
  <c r="N22" i="5"/>
  <c r="O22" i="5"/>
  <c r="P22" i="5"/>
  <c r="Q22" i="5" s="1"/>
  <c r="L23" i="5"/>
  <c r="M23" i="5"/>
  <c r="N23" i="5"/>
  <c r="O23" i="5"/>
  <c r="P23" i="5"/>
  <c r="Q23" i="5" s="1"/>
  <c r="L24" i="5"/>
  <c r="M24" i="5"/>
  <c r="N24" i="5"/>
  <c r="O24" i="5"/>
  <c r="P24" i="5"/>
  <c r="Q24" i="5" s="1"/>
  <c r="L25" i="5"/>
  <c r="M25" i="5"/>
  <c r="N25" i="5"/>
  <c r="O25" i="5"/>
  <c r="P25" i="5"/>
  <c r="Q25" i="5" s="1"/>
  <c r="L26" i="5"/>
  <c r="M26" i="5"/>
  <c r="N26" i="5"/>
  <c r="O26" i="5"/>
  <c r="P26" i="5"/>
  <c r="Q26" i="5" s="1"/>
  <c r="L27" i="5"/>
  <c r="M27" i="5"/>
  <c r="N27" i="5"/>
  <c r="O27" i="5"/>
  <c r="P27" i="5"/>
  <c r="Q27" i="5" s="1"/>
  <c r="L28" i="5"/>
  <c r="M28" i="5"/>
  <c r="N28" i="5"/>
  <c r="O28" i="5"/>
  <c r="P28" i="5"/>
  <c r="Q28" i="5" s="1"/>
  <c r="L29" i="5"/>
  <c r="M29" i="5"/>
  <c r="N29" i="5"/>
  <c r="O29" i="5"/>
  <c r="P29" i="5"/>
  <c r="Q29" i="5" s="1"/>
  <c r="L30" i="5"/>
  <c r="M30" i="5"/>
  <c r="N30" i="5"/>
  <c r="O30" i="5"/>
  <c r="P30" i="5"/>
  <c r="Q30" i="5" s="1"/>
  <c r="L31" i="5"/>
  <c r="M31" i="5"/>
  <c r="N31" i="5"/>
  <c r="O31" i="5"/>
  <c r="P31" i="5"/>
  <c r="Q31" i="5" s="1"/>
  <c r="L32" i="5"/>
  <c r="M32" i="5"/>
  <c r="N32" i="5"/>
  <c r="O32" i="5"/>
  <c r="P32" i="5"/>
  <c r="Q32" i="5" s="1"/>
  <c r="L33" i="5"/>
  <c r="M33" i="5"/>
  <c r="N33" i="5"/>
  <c r="O33" i="5"/>
  <c r="P33" i="5"/>
  <c r="Q33" i="5" s="1"/>
  <c r="L34" i="5"/>
  <c r="M34" i="5"/>
  <c r="N34" i="5"/>
  <c r="O34" i="5"/>
  <c r="P34" i="5"/>
  <c r="Q34" i="5" s="1"/>
  <c r="L35" i="5"/>
  <c r="M35" i="5"/>
  <c r="N35" i="5"/>
  <c r="O35" i="5"/>
  <c r="P35" i="5"/>
  <c r="Q35" i="5" s="1"/>
  <c r="M6" i="5"/>
  <c r="N6" i="5"/>
  <c r="O6" i="5"/>
  <c r="P6" i="5"/>
  <c r="L6" i="5"/>
  <c r="J6" i="6"/>
  <c r="K56" i="6"/>
  <c r="L56" i="6"/>
  <c r="M56" i="6"/>
  <c r="N56" i="6"/>
  <c r="J56" i="6"/>
  <c r="K54" i="6"/>
  <c r="L54" i="6"/>
  <c r="M54" i="6"/>
  <c r="N54" i="6"/>
  <c r="K55" i="6"/>
  <c r="L55" i="6"/>
  <c r="M55" i="6"/>
  <c r="N55" i="6"/>
  <c r="J55" i="6"/>
  <c r="J54" i="6"/>
  <c r="K53" i="6"/>
  <c r="L53" i="6"/>
  <c r="M53" i="6"/>
  <c r="N53" i="6"/>
  <c r="J53" i="6"/>
  <c r="J51" i="6"/>
  <c r="K51" i="6"/>
  <c r="L51" i="6"/>
  <c r="M51" i="6"/>
  <c r="N51" i="6"/>
  <c r="J52" i="6"/>
  <c r="K52" i="6"/>
  <c r="L52" i="6"/>
  <c r="M52" i="6"/>
  <c r="N52" i="6"/>
  <c r="K50" i="6"/>
  <c r="L50" i="6"/>
  <c r="M50" i="6"/>
  <c r="N50" i="6"/>
  <c r="J50" i="6"/>
  <c r="J48" i="6"/>
  <c r="K48" i="6"/>
  <c r="L48" i="6"/>
  <c r="M48" i="6"/>
  <c r="N48" i="6"/>
  <c r="K47" i="6"/>
  <c r="L47" i="6"/>
  <c r="M47" i="6"/>
  <c r="N47" i="6"/>
  <c r="J47" i="6"/>
  <c r="H47" i="19"/>
  <c r="P37" i="6"/>
  <c r="O37" i="6"/>
  <c r="M36" i="5" l="1"/>
  <c r="L36" i="5"/>
  <c r="Q6" i="5"/>
  <c r="P36" i="5"/>
  <c r="Q36" i="5" s="1"/>
  <c r="O36" i="5"/>
  <c r="N36" i="5"/>
  <c r="Q51" i="5"/>
  <c r="Q55" i="5"/>
  <c r="Q50" i="5"/>
  <c r="Q53" i="5"/>
  <c r="Q52" i="5"/>
  <c r="Q54" i="5"/>
  <c r="Q56" i="5"/>
  <c r="J7" i="6"/>
  <c r="K7" i="6"/>
  <c r="L7" i="6"/>
  <c r="M7" i="6"/>
  <c r="N7" i="6"/>
  <c r="J8" i="6"/>
  <c r="K8" i="6"/>
  <c r="L8" i="6"/>
  <c r="M8" i="6"/>
  <c r="N8" i="6"/>
  <c r="J9" i="6"/>
  <c r="K9" i="6"/>
  <c r="L9" i="6"/>
  <c r="M9" i="6"/>
  <c r="N9" i="6"/>
  <c r="J10" i="6"/>
  <c r="K10" i="6"/>
  <c r="L10" i="6"/>
  <c r="M10" i="6"/>
  <c r="N10" i="6"/>
  <c r="J11" i="6"/>
  <c r="K11" i="6"/>
  <c r="L11" i="6"/>
  <c r="M11" i="6"/>
  <c r="N11" i="6"/>
  <c r="J12" i="6"/>
  <c r="K12" i="6"/>
  <c r="L12" i="6"/>
  <c r="M12" i="6"/>
  <c r="N12" i="6"/>
  <c r="J13" i="6"/>
  <c r="K13" i="6"/>
  <c r="L13" i="6"/>
  <c r="M13" i="6"/>
  <c r="N13" i="6"/>
  <c r="J14" i="6"/>
  <c r="K14" i="6"/>
  <c r="L14" i="6"/>
  <c r="M14" i="6"/>
  <c r="N14" i="6"/>
  <c r="J15" i="6"/>
  <c r="K15" i="6"/>
  <c r="L15" i="6"/>
  <c r="M15" i="6"/>
  <c r="N15" i="6"/>
  <c r="J16" i="6"/>
  <c r="K16" i="6"/>
  <c r="L16" i="6"/>
  <c r="M16" i="6"/>
  <c r="N16" i="6"/>
  <c r="J17" i="6"/>
  <c r="K17" i="6"/>
  <c r="L17" i="6"/>
  <c r="M17" i="6"/>
  <c r="N17" i="6"/>
  <c r="J18" i="6"/>
  <c r="K18" i="6"/>
  <c r="L18" i="6"/>
  <c r="M18" i="6"/>
  <c r="N18" i="6"/>
  <c r="J19" i="6"/>
  <c r="K19" i="6"/>
  <c r="L19" i="6"/>
  <c r="M19" i="6"/>
  <c r="N19" i="6"/>
  <c r="J20" i="6"/>
  <c r="K20" i="6"/>
  <c r="L20" i="6"/>
  <c r="M20" i="6"/>
  <c r="N20" i="6"/>
  <c r="J21" i="6"/>
  <c r="K21" i="6"/>
  <c r="L21" i="6"/>
  <c r="M21" i="6"/>
  <c r="N21" i="6"/>
  <c r="J22" i="6"/>
  <c r="K22" i="6"/>
  <c r="L22" i="6"/>
  <c r="M22" i="6"/>
  <c r="N22" i="6"/>
  <c r="J23" i="6"/>
  <c r="K23" i="6"/>
  <c r="L23" i="6"/>
  <c r="M23" i="6"/>
  <c r="N23" i="6"/>
  <c r="J24" i="6"/>
  <c r="K24" i="6"/>
  <c r="L24" i="6"/>
  <c r="M24" i="6"/>
  <c r="N24" i="6"/>
  <c r="J25" i="6"/>
  <c r="K25" i="6"/>
  <c r="L25" i="6"/>
  <c r="M25" i="6"/>
  <c r="N25" i="6"/>
  <c r="J26" i="6"/>
  <c r="K26" i="6"/>
  <c r="L26" i="6"/>
  <c r="M26" i="6"/>
  <c r="N26" i="6"/>
  <c r="J27" i="6"/>
  <c r="K27" i="6"/>
  <c r="L27" i="6"/>
  <c r="M27" i="6"/>
  <c r="N27" i="6"/>
  <c r="J28" i="6"/>
  <c r="K28" i="6"/>
  <c r="L28" i="6"/>
  <c r="M28" i="6"/>
  <c r="N28" i="6"/>
  <c r="J29" i="6"/>
  <c r="K29" i="6"/>
  <c r="L29" i="6"/>
  <c r="M29" i="6"/>
  <c r="N29" i="6"/>
  <c r="J30" i="6"/>
  <c r="K30" i="6"/>
  <c r="L30" i="6"/>
  <c r="M30" i="6"/>
  <c r="N30" i="6"/>
  <c r="J31" i="6"/>
  <c r="K31" i="6"/>
  <c r="L31" i="6"/>
  <c r="M31" i="6"/>
  <c r="N31" i="6"/>
  <c r="J32" i="6"/>
  <c r="K32" i="6"/>
  <c r="L32" i="6"/>
  <c r="M32" i="6"/>
  <c r="N32" i="6"/>
  <c r="J33" i="6"/>
  <c r="K33" i="6"/>
  <c r="L33" i="6"/>
  <c r="M33" i="6"/>
  <c r="N33" i="6"/>
  <c r="J34" i="6"/>
  <c r="K34" i="6"/>
  <c r="L34" i="6"/>
  <c r="M34" i="6"/>
  <c r="N34" i="6"/>
  <c r="J35" i="6"/>
  <c r="K35" i="6"/>
  <c r="L35" i="6"/>
  <c r="M35" i="6"/>
  <c r="N35" i="6"/>
  <c r="K6" i="6"/>
  <c r="L6" i="6"/>
  <c r="M6" i="6"/>
  <c r="N6" i="6"/>
  <c r="H6" i="19"/>
  <c r="J36" i="6" l="1"/>
  <c r="J38" i="6" s="1"/>
  <c r="P6" i="6"/>
  <c r="O6" i="6"/>
  <c r="N36" i="6"/>
  <c r="P27" i="6"/>
  <c r="O27" i="6"/>
  <c r="P13" i="6"/>
  <c r="O13" i="6"/>
  <c r="O19" i="6"/>
  <c r="P19" i="6"/>
  <c r="K36" i="6"/>
  <c r="K38" i="6" s="1"/>
  <c r="O10" i="6"/>
  <c r="P10" i="6"/>
  <c r="O35" i="6"/>
  <c r="P35" i="6"/>
  <c r="O21" i="6"/>
  <c r="P21" i="6"/>
  <c r="O7" i="6"/>
  <c r="P7" i="6"/>
  <c r="O32" i="6"/>
  <c r="P32" i="6"/>
  <c r="O18" i="6"/>
  <c r="P18" i="6"/>
  <c r="P30" i="6"/>
  <c r="O30" i="6"/>
  <c r="L36" i="6"/>
  <c r="L38" i="6" s="1"/>
  <c r="O15" i="6"/>
  <c r="P15" i="6"/>
  <c r="O23" i="6"/>
  <c r="P23" i="6"/>
  <c r="O9" i="6"/>
  <c r="P9" i="6"/>
  <c r="O34" i="6"/>
  <c r="P34" i="6"/>
  <c r="O20" i="6"/>
  <c r="P20" i="6"/>
  <c r="O29" i="6"/>
  <c r="P29" i="6"/>
  <c r="P12" i="6"/>
  <c r="O12" i="6"/>
  <c r="P31" i="6"/>
  <c r="O31" i="6"/>
  <c r="P17" i="6"/>
  <c r="O17" i="6"/>
  <c r="O33" i="6"/>
  <c r="P33" i="6"/>
  <c r="M36" i="6"/>
  <c r="M38" i="6" s="1"/>
  <c r="O28" i="6"/>
  <c r="P28" i="6"/>
  <c r="P14" i="6"/>
  <c r="O14" i="6"/>
  <c r="P26" i="6"/>
  <c r="O26" i="6"/>
  <c r="P25" i="6"/>
  <c r="O25" i="6"/>
  <c r="P11" i="6"/>
  <c r="O11" i="6"/>
  <c r="P16" i="6"/>
  <c r="O16" i="6"/>
  <c r="O24" i="6"/>
  <c r="P24" i="6"/>
  <c r="O22" i="6"/>
  <c r="P22" i="6"/>
  <c r="O8" i="6"/>
  <c r="P8" i="6"/>
  <c r="L56" i="20"/>
  <c r="K56" i="20"/>
  <c r="J56" i="20"/>
  <c r="I56" i="20"/>
  <c r="H56" i="20"/>
  <c r="L55" i="20"/>
  <c r="K55" i="20"/>
  <c r="J55" i="20"/>
  <c r="I55" i="20"/>
  <c r="H55" i="20"/>
  <c r="L54" i="20"/>
  <c r="K54" i="20"/>
  <c r="J54" i="20"/>
  <c r="I54" i="20"/>
  <c r="H54" i="20"/>
  <c r="L53" i="20"/>
  <c r="K53" i="20"/>
  <c r="J53" i="20"/>
  <c r="I53" i="20"/>
  <c r="H53" i="20"/>
  <c r="L52" i="20"/>
  <c r="K52" i="20"/>
  <c r="J52" i="20"/>
  <c r="I52" i="20"/>
  <c r="H52" i="20"/>
  <c r="L51" i="20"/>
  <c r="K51" i="20"/>
  <c r="J51" i="20"/>
  <c r="I51" i="20"/>
  <c r="H51" i="20"/>
  <c r="L50" i="20"/>
  <c r="K50" i="20"/>
  <c r="J50" i="20"/>
  <c r="I50" i="20"/>
  <c r="H50" i="20"/>
  <c r="L49" i="20"/>
  <c r="K49" i="20"/>
  <c r="J49" i="20"/>
  <c r="I49" i="20"/>
  <c r="H49" i="20"/>
  <c r="L48" i="20"/>
  <c r="K48" i="20"/>
  <c r="J48" i="20"/>
  <c r="I48" i="20"/>
  <c r="H48" i="20"/>
  <c r="L47" i="20"/>
  <c r="K47" i="20"/>
  <c r="J47" i="20"/>
  <c r="I47" i="20"/>
  <c r="H47" i="20"/>
  <c r="L35" i="20"/>
  <c r="K35" i="20"/>
  <c r="J35" i="20"/>
  <c r="I35" i="20"/>
  <c r="H35" i="20"/>
  <c r="L34" i="20"/>
  <c r="K34" i="20"/>
  <c r="J34" i="20"/>
  <c r="I34" i="20"/>
  <c r="H34" i="20"/>
  <c r="L33" i="20"/>
  <c r="K33" i="20"/>
  <c r="J33" i="20"/>
  <c r="I33" i="20"/>
  <c r="H33" i="20"/>
  <c r="L32" i="20"/>
  <c r="K32" i="20"/>
  <c r="J32" i="20"/>
  <c r="I32" i="20"/>
  <c r="H32" i="20"/>
  <c r="L31" i="20"/>
  <c r="K31" i="20"/>
  <c r="J31" i="20"/>
  <c r="I31" i="20"/>
  <c r="H31" i="20"/>
  <c r="L30" i="20"/>
  <c r="K30" i="20"/>
  <c r="J30" i="20"/>
  <c r="I30" i="20"/>
  <c r="H30" i="20"/>
  <c r="L29" i="20"/>
  <c r="K29" i="20"/>
  <c r="J29" i="20"/>
  <c r="I29" i="20"/>
  <c r="H29" i="20"/>
  <c r="L28" i="20"/>
  <c r="K28" i="20"/>
  <c r="J28" i="20"/>
  <c r="I28" i="20"/>
  <c r="H28" i="20"/>
  <c r="L27" i="20"/>
  <c r="K27" i="20"/>
  <c r="J27" i="20"/>
  <c r="I27" i="20"/>
  <c r="H27" i="20"/>
  <c r="L26" i="20"/>
  <c r="K26" i="20"/>
  <c r="J26" i="20"/>
  <c r="I26" i="20"/>
  <c r="H26" i="20"/>
  <c r="L25" i="20"/>
  <c r="K25" i="20"/>
  <c r="J25" i="20"/>
  <c r="I25" i="20"/>
  <c r="H25" i="20"/>
  <c r="L24" i="20"/>
  <c r="K24" i="20"/>
  <c r="J24" i="20"/>
  <c r="I24" i="20"/>
  <c r="H24" i="20"/>
  <c r="L23" i="20"/>
  <c r="K23" i="20"/>
  <c r="J23" i="20"/>
  <c r="I23" i="20"/>
  <c r="H23" i="20"/>
  <c r="L22" i="20"/>
  <c r="K22" i="20"/>
  <c r="J22" i="20"/>
  <c r="I22" i="20"/>
  <c r="H22" i="20"/>
  <c r="L21" i="20"/>
  <c r="K21" i="20"/>
  <c r="J21" i="20"/>
  <c r="I21" i="20"/>
  <c r="H21" i="20"/>
  <c r="L20" i="20"/>
  <c r="K20" i="20"/>
  <c r="J20" i="20"/>
  <c r="I20" i="20"/>
  <c r="H20" i="20"/>
  <c r="L19" i="20"/>
  <c r="K19" i="20"/>
  <c r="J19" i="20"/>
  <c r="I19" i="20"/>
  <c r="H19" i="20"/>
  <c r="L18" i="20"/>
  <c r="K18" i="20"/>
  <c r="J18" i="20"/>
  <c r="I18" i="20"/>
  <c r="H18" i="20"/>
  <c r="L17" i="20"/>
  <c r="K17" i="20"/>
  <c r="J17" i="20"/>
  <c r="I17" i="20"/>
  <c r="H17" i="20"/>
  <c r="L16" i="20"/>
  <c r="K16" i="20"/>
  <c r="J16" i="20"/>
  <c r="I16" i="20"/>
  <c r="H16" i="20"/>
  <c r="L15" i="20"/>
  <c r="K15" i="20"/>
  <c r="J15" i="20"/>
  <c r="I15" i="20"/>
  <c r="H15" i="20"/>
  <c r="L14" i="20"/>
  <c r="K14" i="20"/>
  <c r="J14" i="20"/>
  <c r="I14" i="20"/>
  <c r="H14" i="20"/>
  <c r="L13" i="20"/>
  <c r="K13" i="20"/>
  <c r="J13" i="20"/>
  <c r="I13" i="20"/>
  <c r="H13" i="20"/>
  <c r="L12" i="20"/>
  <c r="K12" i="20"/>
  <c r="J12" i="20"/>
  <c r="I12" i="20"/>
  <c r="H12" i="20"/>
  <c r="L11" i="20"/>
  <c r="K11" i="20"/>
  <c r="J11" i="20"/>
  <c r="I11" i="20"/>
  <c r="H11" i="20"/>
  <c r="L10" i="20"/>
  <c r="K10" i="20"/>
  <c r="J10" i="20"/>
  <c r="I10" i="20"/>
  <c r="H10" i="20"/>
  <c r="L9" i="20"/>
  <c r="K9" i="20"/>
  <c r="J9" i="20"/>
  <c r="I9" i="20"/>
  <c r="H9" i="20"/>
  <c r="L8" i="20"/>
  <c r="K8" i="20"/>
  <c r="J8" i="20"/>
  <c r="I8" i="20"/>
  <c r="H8" i="20"/>
  <c r="L7" i="20"/>
  <c r="K7" i="20"/>
  <c r="J7" i="20"/>
  <c r="I7" i="20"/>
  <c r="H7" i="20"/>
  <c r="L6" i="20"/>
  <c r="K6" i="20"/>
  <c r="J6" i="20"/>
  <c r="I6" i="20"/>
  <c r="H6" i="20"/>
  <c r="L56" i="19"/>
  <c r="K56" i="19"/>
  <c r="J56" i="19"/>
  <c r="I56" i="19"/>
  <c r="H56" i="19"/>
  <c r="L55" i="19"/>
  <c r="K55" i="19"/>
  <c r="J55" i="19"/>
  <c r="I55" i="19"/>
  <c r="H55" i="19"/>
  <c r="L54" i="19"/>
  <c r="K54" i="19"/>
  <c r="J54" i="19"/>
  <c r="I54" i="19"/>
  <c r="H54" i="19"/>
  <c r="L53" i="19"/>
  <c r="K53" i="19"/>
  <c r="J53" i="19"/>
  <c r="I53" i="19"/>
  <c r="H53" i="19"/>
  <c r="L52" i="19"/>
  <c r="K52" i="19"/>
  <c r="J52" i="19"/>
  <c r="I52" i="19"/>
  <c r="H52" i="19"/>
  <c r="L51" i="19"/>
  <c r="K51" i="19"/>
  <c r="J51" i="19"/>
  <c r="I51" i="19"/>
  <c r="H51" i="19"/>
  <c r="L50" i="19"/>
  <c r="K50" i="19"/>
  <c r="J50" i="19"/>
  <c r="I50" i="19"/>
  <c r="H50" i="19"/>
  <c r="L49" i="19"/>
  <c r="K49" i="19"/>
  <c r="J49" i="19"/>
  <c r="I49" i="19"/>
  <c r="H49" i="19"/>
  <c r="L48" i="19"/>
  <c r="K48" i="19"/>
  <c r="J48" i="19"/>
  <c r="I48" i="19"/>
  <c r="H48" i="19"/>
  <c r="L47" i="19"/>
  <c r="K47" i="19"/>
  <c r="J47" i="19"/>
  <c r="I47" i="19"/>
  <c r="L35" i="19"/>
  <c r="K35" i="19"/>
  <c r="J35" i="19"/>
  <c r="I35" i="19"/>
  <c r="H35" i="19"/>
  <c r="L34" i="19"/>
  <c r="K34" i="19"/>
  <c r="J34" i="19"/>
  <c r="I34" i="19"/>
  <c r="H34" i="19"/>
  <c r="L33" i="19"/>
  <c r="K33" i="19"/>
  <c r="J33" i="19"/>
  <c r="I33" i="19"/>
  <c r="H33" i="19"/>
  <c r="L32" i="19"/>
  <c r="K32" i="19"/>
  <c r="J32" i="19"/>
  <c r="I32" i="19"/>
  <c r="H32" i="19"/>
  <c r="L31" i="19"/>
  <c r="K31" i="19"/>
  <c r="J31" i="19"/>
  <c r="I31" i="19"/>
  <c r="H31" i="19"/>
  <c r="L30" i="19"/>
  <c r="K30" i="19"/>
  <c r="J30" i="19"/>
  <c r="I30" i="19"/>
  <c r="H30" i="19"/>
  <c r="L29" i="19"/>
  <c r="K29" i="19"/>
  <c r="J29" i="19"/>
  <c r="I29" i="19"/>
  <c r="H29" i="19"/>
  <c r="L28" i="19"/>
  <c r="K28" i="19"/>
  <c r="J28" i="19"/>
  <c r="I28" i="19"/>
  <c r="H28" i="19"/>
  <c r="L27" i="19"/>
  <c r="K27" i="19"/>
  <c r="J27" i="19"/>
  <c r="I27" i="19"/>
  <c r="H27" i="19"/>
  <c r="L26" i="19"/>
  <c r="K26" i="19"/>
  <c r="J26" i="19"/>
  <c r="I26" i="19"/>
  <c r="H26" i="19"/>
  <c r="L25" i="19"/>
  <c r="K25" i="19"/>
  <c r="J25" i="19"/>
  <c r="I25" i="19"/>
  <c r="H25" i="19"/>
  <c r="L24" i="19"/>
  <c r="K24" i="19"/>
  <c r="J24" i="19"/>
  <c r="I24" i="19"/>
  <c r="H24" i="19"/>
  <c r="L23" i="19"/>
  <c r="K23" i="19"/>
  <c r="J23" i="19"/>
  <c r="I23" i="19"/>
  <c r="H23" i="19"/>
  <c r="L22" i="19"/>
  <c r="K22" i="19"/>
  <c r="J22" i="19"/>
  <c r="I22" i="19"/>
  <c r="H22" i="19"/>
  <c r="L21" i="19"/>
  <c r="K21" i="19"/>
  <c r="J21" i="19"/>
  <c r="I21" i="19"/>
  <c r="H21" i="19"/>
  <c r="L20" i="19"/>
  <c r="K20" i="19"/>
  <c r="J20" i="19"/>
  <c r="I20" i="19"/>
  <c r="H20" i="19"/>
  <c r="L19" i="19"/>
  <c r="K19" i="19"/>
  <c r="J19" i="19"/>
  <c r="I19" i="19"/>
  <c r="H19" i="19"/>
  <c r="L18" i="19"/>
  <c r="K18" i="19"/>
  <c r="J18" i="19"/>
  <c r="I18" i="19"/>
  <c r="H18" i="19"/>
  <c r="L17" i="19"/>
  <c r="K17" i="19"/>
  <c r="J17" i="19"/>
  <c r="I17" i="19"/>
  <c r="H17" i="19"/>
  <c r="L16" i="19"/>
  <c r="K16" i="19"/>
  <c r="J16" i="19"/>
  <c r="I16" i="19"/>
  <c r="H16" i="19"/>
  <c r="L15" i="19"/>
  <c r="K15" i="19"/>
  <c r="J15" i="19"/>
  <c r="I15" i="19"/>
  <c r="H15" i="19"/>
  <c r="L14" i="19"/>
  <c r="K14" i="19"/>
  <c r="J14" i="19"/>
  <c r="I14" i="19"/>
  <c r="H14" i="19"/>
  <c r="L13" i="19"/>
  <c r="K13" i="19"/>
  <c r="J13" i="19"/>
  <c r="I13" i="19"/>
  <c r="H13" i="19"/>
  <c r="L12" i="19"/>
  <c r="K12" i="19"/>
  <c r="J12" i="19"/>
  <c r="I12" i="19"/>
  <c r="H12" i="19"/>
  <c r="L11" i="19"/>
  <c r="K11" i="19"/>
  <c r="J11" i="19"/>
  <c r="I11" i="19"/>
  <c r="H11" i="19"/>
  <c r="L10" i="19"/>
  <c r="K10" i="19"/>
  <c r="J10" i="19"/>
  <c r="I10" i="19"/>
  <c r="H10" i="19"/>
  <c r="L9" i="19"/>
  <c r="K9" i="19"/>
  <c r="J9" i="19"/>
  <c r="I9" i="19"/>
  <c r="H9" i="19"/>
  <c r="L8" i="19"/>
  <c r="K8" i="19"/>
  <c r="J8" i="19"/>
  <c r="I8" i="19"/>
  <c r="H8" i="19"/>
  <c r="L7" i="19"/>
  <c r="K7" i="19"/>
  <c r="J7" i="19"/>
  <c r="I7" i="19"/>
  <c r="H7" i="19"/>
  <c r="L6" i="19"/>
  <c r="K6" i="19"/>
  <c r="J6" i="19"/>
  <c r="I6" i="19"/>
  <c r="P36" i="6" l="1"/>
  <c r="N38" i="6"/>
  <c r="P38" i="6" s="1"/>
  <c r="O51" i="6"/>
  <c r="O53" i="6"/>
  <c r="O52" i="6"/>
  <c r="O50" i="6"/>
  <c r="O56" i="6"/>
  <c r="O55" i="6"/>
  <c r="O54" i="6"/>
  <c r="O36" i="6"/>
  <c r="O38" i="6" s="1"/>
  <c r="J36" i="20"/>
  <c r="J38" i="20" s="1"/>
  <c r="L36" i="20"/>
  <c r="L38" i="20" s="1"/>
  <c r="H36" i="20"/>
  <c r="H38" i="20" s="1"/>
  <c r="K36" i="20"/>
  <c r="K38" i="20" s="1"/>
  <c r="I36" i="20"/>
  <c r="I38" i="20" s="1"/>
  <c r="L36" i="19"/>
  <c r="L38" i="19" s="1"/>
  <c r="H36" i="19"/>
  <c r="H38" i="19" s="1"/>
  <c r="I36" i="19"/>
  <c r="I38" i="19" s="1"/>
  <c r="J36" i="19"/>
  <c r="J38" i="19" s="1"/>
  <c r="K36" i="19"/>
  <c r="K38" i="19" s="1"/>
  <c r="L53" i="8" a="1"/>
  <c r="L53" i="8" s="1"/>
  <c r="H55" i="8" a="1"/>
  <c r="H55" i="8" s="1"/>
  <c r="I55" i="8" a="1"/>
  <c r="I55" i="8" s="1"/>
  <c r="J55" i="8" a="1"/>
  <c r="J55" i="8" s="1"/>
  <c r="K55" i="8" a="1"/>
  <c r="K55" i="8" s="1"/>
  <c r="L55" i="8" a="1"/>
  <c r="L55" i="8" s="1"/>
  <c r="I54" i="8" a="1"/>
  <c r="I54" i="8" s="1"/>
  <c r="J54" i="8" a="1"/>
  <c r="J54" i="8" s="1"/>
  <c r="K54" i="8" a="1"/>
  <c r="K54" i="8" s="1"/>
  <c r="L54" i="8" a="1"/>
  <c r="L54" i="8" s="1"/>
  <c r="H54" i="8" a="1"/>
  <c r="H54" i="8" s="1"/>
  <c r="H51" i="8" a="1"/>
  <c r="H51" i="8" s="1"/>
  <c r="I51" i="8" a="1"/>
  <c r="I51" i="8" s="1"/>
  <c r="J51" i="8" a="1"/>
  <c r="J51" i="8" s="1"/>
  <c r="K51" i="8" a="1"/>
  <c r="K51" i="8" s="1"/>
  <c r="L51" i="8" a="1"/>
  <c r="L51" i="8" s="1"/>
  <c r="H52" i="8" a="1"/>
  <c r="H52" i="8" s="1"/>
  <c r="I52" i="8" a="1"/>
  <c r="I52" i="8" s="1"/>
  <c r="J52" i="8" a="1"/>
  <c r="J52" i="8" s="1"/>
  <c r="K52" i="8" a="1"/>
  <c r="K52" i="8" s="1"/>
  <c r="L52" i="8" a="1"/>
  <c r="L52" i="8" s="1"/>
  <c r="I50" i="8" a="1"/>
  <c r="I50" i="8" s="1"/>
  <c r="J50" i="8" a="1"/>
  <c r="J50" i="8" s="1"/>
  <c r="K50" i="8" a="1"/>
  <c r="K50" i="8" s="1"/>
  <c r="L50" i="8" a="1"/>
  <c r="L50" i="8" s="1"/>
  <c r="H50" i="8" a="1"/>
  <c r="H50" i="8" s="1"/>
  <c r="H48" i="8" a="1"/>
  <c r="H48" i="8" s="1"/>
  <c r="I48" i="8" a="1"/>
  <c r="I48" i="8" s="1"/>
  <c r="J48" i="8" a="1"/>
  <c r="J48" i="8" s="1"/>
  <c r="K48" i="8" a="1"/>
  <c r="K48" i="8" s="1"/>
  <c r="L48" i="8" a="1"/>
  <c r="L48" i="8" s="1"/>
  <c r="I47" i="8" a="1"/>
  <c r="I47" i="8" s="1"/>
  <c r="J47" i="8" a="1"/>
  <c r="J47" i="8" s="1"/>
  <c r="K47" i="8" a="1"/>
  <c r="K47" i="8" s="1"/>
  <c r="L47" i="8" a="1"/>
  <c r="L47" i="8" s="1"/>
  <c r="H47" i="8" a="1"/>
  <c r="H47" i="8" s="1"/>
  <c r="X3" i="3" l="1"/>
  <c r="I37" i="1"/>
  <c r="J37" i="1"/>
  <c r="H37" i="1"/>
  <c r="H4" i="24" l="1"/>
  <c r="L4" i="23"/>
  <c r="K4" i="5"/>
  <c r="G4" i="5"/>
  <c r="I4" i="6"/>
  <c r="A3" i="24"/>
  <c r="A3" i="23"/>
  <c r="A3" i="5"/>
  <c r="Q4" i="5"/>
  <c r="Q45" i="5" s="1"/>
  <c r="N4" i="23"/>
  <c r="L4" i="18"/>
  <c r="M4" i="18"/>
  <c r="K4" i="18"/>
  <c r="L4" i="9"/>
  <c r="L45" i="9" s="1"/>
  <c r="M4" i="9"/>
  <c r="M45" i="9" s="1"/>
  <c r="K45" i="9"/>
  <c r="M4" i="6"/>
  <c r="P4" i="5"/>
  <c r="P45" i="5" s="1"/>
  <c r="AF5" i="22"/>
  <c r="P4" i="23"/>
  <c r="L4" i="6"/>
  <c r="O4" i="5"/>
  <c r="O45" i="5" s="1"/>
  <c r="K4" i="6"/>
  <c r="N4" i="5"/>
  <c r="N45" i="5" s="1"/>
  <c r="AG5" i="22"/>
  <c r="R4" i="23"/>
  <c r="J4" i="6"/>
  <c r="M4" i="5"/>
  <c r="M45" i="5" s="1"/>
  <c r="K4" i="24"/>
  <c r="J4" i="24"/>
  <c r="AE5" i="22"/>
  <c r="AD5" i="22"/>
  <c r="AC5" i="22"/>
  <c r="AB5" i="22"/>
  <c r="O4" i="6"/>
  <c r="M4" i="24"/>
  <c r="L4" i="5"/>
  <c r="L45" i="5" s="1"/>
  <c r="L4" i="24"/>
  <c r="I4" i="24"/>
  <c r="N4" i="6"/>
  <c r="O4" i="23"/>
  <c r="S4" i="23"/>
  <c r="Q4" i="23"/>
  <c r="L4" i="20"/>
  <c r="L45" i="20" s="1"/>
  <c r="J2" i="20"/>
  <c r="I2" i="20"/>
  <c r="J4" i="20"/>
  <c r="J45" i="20" s="1"/>
  <c r="H2" i="20"/>
  <c r="I4" i="20"/>
  <c r="I45" i="20" s="1"/>
  <c r="H4" i="20"/>
  <c r="H45" i="20" s="1"/>
  <c r="A3" i="20"/>
  <c r="K2" i="20"/>
  <c r="K4" i="20"/>
  <c r="K45" i="20" s="1"/>
  <c r="L2" i="20"/>
  <c r="K4" i="19"/>
  <c r="K45" i="19" s="1"/>
  <c r="H4" i="19"/>
  <c r="H45" i="19" s="1"/>
  <c r="A3" i="19"/>
  <c r="L4" i="19"/>
  <c r="L45" i="19" s="1"/>
  <c r="L2" i="19"/>
  <c r="J2" i="19"/>
  <c r="I2" i="19"/>
  <c r="K2" i="19"/>
  <c r="J4" i="19"/>
  <c r="J45" i="19" s="1"/>
  <c r="H2" i="19"/>
  <c r="I4" i="19"/>
  <c r="I45" i="19" s="1"/>
  <c r="A3" i="18"/>
  <c r="H4" i="1"/>
  <c r="J4" i="1"/>
  <c r="K4" i="1"/>
  <c r="H4" i="8"/>
  <c r="I4" i="1"/>
  <c r="J4" i="8"/>
  <c r="K4" i="8"/>
  <c r="K2" i="1"/>
  <c r="A3" i="6"/>
  <c r="H2" i="1"/>
  <c r="J2" i="1"/>
  <c r="A3" i="9"/>
  <c r="I2" i="1"/>
  <c r="L2" i="1"/>
  <c r="A3" i="8"/>
  <c r="A3" i="1"/>
  <c r="H6" i="1" l="1"/>
  <c r="I53" i="1"/>
  <c r="J53" i="1"/>
  <c r="K53" i="1"/>
  <c r="L53" i="1"/>
  <c r="H53" i="1"/>
  <c r="I56" i="1"/>
  <c r="J56" i="1"/>
  <c r="K56" i="1"/>
  <c r="L56" i="1"/>
  <c r="H56" i="1"/>
  <c r="H48" i="1"/>
  <c r="I48" i="1"/>
  <c r="J48" i="1"/>
  <c r="K48" i="1"/>
  <c r="L48" i="1"/>
  <c r="H49" i="1"/>
  <c r="I49" i="1"/>
  <c r="J49" i="1"/>
  <c r="K49" i="1"/>
  <c r="L49" i="1"/>
  <c r="H50" i="1"/>
  <c r="I50" i="1"/>
  <c r="J50" i="1"/>
  <c r="K50" i="1"/>
  <c r="L50" i="1"/>
  <c r="H51" i="1"/>
  <c r="I51" i="1"/>
  <c r="J51" i="1"/>
  <c r="K51" i="1"/>
  <c r="L51" i="1"/>
  <c r="H52" i="1"/>
  <c r="I52" i="1"/>
  <c r="J52" i="1"/>
  <c r="K52" i="1"/>
  <c r="L52" i="1"/>
  <c r="H54" i="1"/>
  <c r="I54" i="1"/>
  <c r="J54" i="1"/>
  <c r="K54" i="1"/>
  <c r="L54" i="1"/>
  <c r="H55" i="1"/>
  <c r="I55" i="1"/>
  <c r="J55" i="1"/>
  <c r="K55" i="1"/>
  <c r="L55" i="1"/>
  <c r="I47" i="1"/>
  <c r="J47" i="1"/>
  <c r="K47" i="1"/>
  <c r="L47" i="1"/>
  <c r="H47" i="1"/>
  <c r="H7" i="1"/>
  <c r="I7" i="1"/>
  <c r="J7" i="1"/>
  <c r="K7" i="1"/>
  <c r="L7" i="1"/>
  <c r="H8" i="1"/>
  <c r="I8" i="1"/>
  <c r="J8" i="1"/>
  <c r="K8" i="1"/>
  <c r="L8" i="1"/>
  <c r="H9" i="1"/>
  <c r="I9" i="1"/>
  <c r="J9" i="1"/>
  <c r="K9" i="1"/>
  <c r="L9" i="1"/>
  <c r="H10" i="1"/>
  <c r="I10" i="1"/>
  <c r="J10" i="1"/>
  <c r="K10" i="1"/>
  <c r="L10" i="1"/>
  <c r="H11" i="1"/>
  <c r="I11" i="1"/>
  <c r="J11" i="1"/>
  <c r="K11" i="1"/>
  <c r="L11" i="1"/>
  <c r="H12" i="1"/>
  <c r="I12" i="1"/>
  <c r="J12" i="1"/>
  <c r="K12" i="1"/>
  <c r="L12" i="1"/>
  <c r="H13" i="1"/>
  <c r="I13" i="1"/>
  <c r="J13" i="1"/>
  <c r="K13" i="1"/>
  <c r="L13" i="1"/>
  <c r="H14" i="1"/>
  <c r="I14" i="1"/>
  <c r="J14" i="1"/>
  <c r="K14" i="1"/>
  <c r="L14" i="1"/>
  <c r="H15" i="1"/>
  <c r="I15" i="1"/>
  <c r="J15" i="1"/>
  <c r="K15" i="1"/>
  <c r="L15" i="1"/>
  <c r="H16" i="1"/>
  <c r="I16" i="1"/>
  <c r="J16" i="1"/>
  <c r="K16" i="1"/>
  <c r="L16" i="1"/>
  <c r="H17" i="1"/>
  <c r="I17" i="1"/>
  <c r="J17" i="1"/>
  <c r="K17" i="1"/>
  <c r="L17" i="1"/>
  <c r="H18" i="1"/>
  <c r="I18" i="1"/>
  <c r="J18" i="1"/>
  <c r="K18" i="1"/>
  <c r="L18" i="1"/>
  <c r="H19" i="1"/>
  <c r="I19" i="1"/>
  <c r="J19" i="1"/>
  <c r="K19" i="1"/>
  <c r="L19" i="1"/>
  <c r="H20" i="1"/>
  <c r="I20" i="1"/>
  <c r="J20" i="1"/>
  <c r="K20" i="1"/>
  <c r="L20" i="1"/>
  <c r="H21" i="1"/>
  <c r="I21" i="1"/>
  <c r="J21" i="1"/>
  <c r="K21" i="1"/>
  <c r="L21" i="1"/>
  <c r="H22" i="1"/>
  <c r="I22" i="1"/>
  <c r="J22" i="1"/>
  <c r="K22" i="1"/>
  <c r="L22" i="1"/>
  <c r="H23" i="1"/>
  <c r="I23" i="1"/>
  <c r="J23" i="1"/>
  <c r="K23" i="1"/>
  <c r="L23" i="1"/>
  <c r="H24" i="1"/>
  <c r="I24" i="1"/>
  <c r="J24" i="1"/>
  <c r="K24" i="1"/>
  <c r="L24" i="1"/>
  <c r="H25" i="1"/>
  <c r="I25" i="1"/>
  <c r="J25" i="1"/>
  <c r="K25" i="1"/>
  <c r="L25" i="1"/>
  <c r="H26" i="1"/>
  <c r="I26" i="1"/>
  <c r="J26" i="1"/>
  <c r="K26" i="1"/>
  <c r="L26" i="1"/>
  <c r="H27" i="1"/>
  <c r="I27" i="1"/>
  <c r="J27" i="1"/>
  <c r="K27" i="1"/>
  <c r="L27" i="1"/>
  <c r="H28" i="1"/>
  <c r="I28" i="1"/>
  <c r="J28" i="1"/>
  <c r="K28" i="1"/>
  <c r="L28" i="1"/>
  <c r="H29" i="1"/>
  <c r="I29" i="1"/>
  <c r="J29" i="1"/>
  <c r="K29" i="1"/>
  <c r="L29" i="1"/>
  <c r="H30" i="1"/>
  <c r="I30" i="1"/>
  <c r="J30" i="1"/>
  <c r="K30" i="1"/>
  <c r="L30" i="1"/>
  <c r="H31" i="1"/>
  <c r="I31" i="1"/>
  <c r="J31" i="1"/>
  <c r="K31" i="1"/>
  <c r="L31" i="1"/>
  <c r="H32" i="1"/>
  <c r="I32" i="1"/>
  <c r="J32" i="1"/>
  <c r="K32" i="1"/>
  <c r="L32" i="1"/>
  <c r="H33" i="1"/>
  <c r="I33" i="1"/>
  <c r="J33" i="1"/>
  <c r="K33" i="1"/>
  <c r="L33" i="1"/>
  <c r="H34" i="1"/>
  <c r="I34" i="1"/>
  <c r="J34" i="1"/>
  <c r="K34" i="1"/>
  <c r="L34" i="1"/>
  <c r="H35" i="1"/>
  <c r="I35" i="1"/>
  <c r="J35" i="1"/>
  <c r="K35" i="1"/>
  <c r="L35" i="1"/>
  <c r="I6" i="1"/>
  <c r="J6" i="1"/>
  <c r="K6" i="1"/>
  <c r="L6" i="1"/>
  <c r="H36" i="8" l="1"/>
  <c r="I36" i="8"/>
  <c r="J36" i="8"/>
  <c r="K36" i="8"/>
  <c r="L36" i="8"/>
  <c r="L38" i="8" l="1"/>
  <c r="K38" i="8"/>
  <c r="J38" i="8"/>
  <c r="I38" i="8"/>
  <c r="H38" i="8"/>
  <c r="X5" i="3" l="1"/>
  <c r="Y3" i="3"/>
  <c r="M38" i="18" l="1"/>
  <c r="H45" i="1"/>
  <c r="L4" i="8"/>
  <c r="L4" i="1"/>
  <c r="K45" i="8"/>
  <c r="J45" i="8"/>
  <c r="I4" i="8"/>
  <c r="I45" i="8" s="1"/>
  <c r="H45" i="8"/>
  <c r="K45" i="1"/>
  <c r="J45" i="1"/>
  <c r="I45" i="1"/>
  <c r="I36" i="1"/>
  <c r="H36" i="1"/>
  <c r="L36" i="1"/>
  <c r="K36" i="1"/>
  <c r="J36" i="1"/>
  <c r="L45" i="8" l="1"/>
  <c r="K6" i="18" a="1"/>
  <c r="K47" i="18" a="1"/>
  <c r="J38" i="1"/>
  <c r="K38" i="1"/>
  <c r="L38" i="1"/>
  <c r="H38" i="1"/>
  <c r="I38" i="1"/>
  <c r="K6" i="9" a="1"/>
  <c r="L6" i="9" a="1"/>
  <c r="L6" i="9" s="1"/>
  <c r="L36" i="9" s="1"/>
  <c r="L47" i="9" a="1"/>
  <c r="L47" i="9" s="1"/>
  <c r="K47" i="9" a="1"/>
  <c r="L45" i="1"/>
  <c r="K47" i="18" l="1"/>
  <c r="M55" i="18"/>
  <c r="M54" i="18"/>
  <c r="M53" i="18"/>
  <c r="M52" i="18"/>
  <c r="M51" i="18"/>
  <c r="M50" i="18"/>
  <c r="M56" i="18"/>
  <c r="K47" i="9"/>
  <c r="M56" i="9"/>
  <c r="M55" i="9"/>
  <c r="M54" i="9"/>
  <c r="M53" i="9"/>
  <c r="M50" i="9"/>
  <c r="M52" i="9"/>
  <c r="M51" i="9"/>
  <c r="K6" i="18"/>
  <c r="K36" i="18" s="1"/>
  <c r="M36" i="18" s="1"/>
  <c r="M34" i="18"/>
  <c r="M26" i="18"/>
  <c r="M18" i="18"/>
  <c r="M10" i="18"/>
  <c r="M33" i="18"/>
  <c r="M25" i="18"/>
  <c r="M17" i="18"/>
  <c r="M9" i="18"/>
  <c r="M32" i="18"/>
  <c r="M24" i="18"/>
  <c r="M16" i="18"/>
  <c r="M8" i="18"/>
  <c r="M31" i="18"/>
  <c r="M23" i="18"/>
  <c r="M15" i="18"/>
  <c r="M7" i="18"/>
  <c r="M30" i="18"/>
  <c r="M22" i="18"/>
  <c r="M14" i="18"/>
  <c r="M29" i="18"/>
  <c r="M21" i="18"/>
  <c r="M13" i="18"/>
  <c r="M28" i="18"/>
  <c r="M20" i="18"/>
  <c r="M12" i="18"/>
  <c r="M35" i="18"/>
  <c r="M27" i="18"/>
  <c r="M19" i="18"/>
  <c r="M11" i="18"/>
  <c r="K6" i="9"/>
  <c r="K36" i="9" s="1"/>
  <c r="M36" i="9" s="1"/>
  <c r="M35" i="9"/>
  <c r="M27" i="9"/>
  <c r="M19" i="9"/>
  <c r="M11" i="9"/>
  <c r="M33" i="9"/>
  <c r="M25" i="9"/>
  <c r="M9" i="9"/>
  <c r="M32" i="9"/>
  <c r="M16" i="9"/>
  <c r="M29" i="9"/>
  <c r="M21" i="9"/>
  <c r="M12" i="9"/>
  <c r="M34" i="9"/>
  <c r="M26" i="9"/>
  <c r="M18" i="9"/>
  <c r="M10" i="9"/>
  <c r="M17" i="9"/>
  <c r="M24" i="9"/>
  <c r="M8" i="9"/>
  <c r="M13" i="9"/>
  <c r="M28" i="9"/>
  <c r="M20" i="9"/>
  <c r="M31" i="9"/>
  <c r="M23" i="9"/>
  <c r="M15" i="9"/>
  <c r="M7" i="9"/>
  <c r="M30" i="9"/>
  <c r="M22" i="9"/>
  <c r="M14" i="9"/>
  <c r="M6" i="18" l="1"/>
  <c r="M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<sst xmlns="http://schemas.openxmlformats.org/spreadsheetml/2006/main" count="24285" uniqueCount="744">
  <si>
    <t>Allocation Monitoring Report</t>
  </si>
  <si>
    <t>2022-23</t>
  </si>
  <si>
    <t>% of</t>
  </si>
  <si>
    <t>2023-24</t>
  </si>
  <si>
    <t>District</t>
  </si>
  <si>
    <t>Actual</t>
  </si>
  <si>
    <t>Allocation</t>
  </si>
  <si>
    <t>Bates</t>
  </si>
  <si>
    <t>Bellevue</t>
  </si>
  <si>
    <t>Bellingham</t>
  </si>
  <si>
    <t>Big Bend</t>
  </si>
  <si>
    <t>Cascadia</t>
  </si>
  <si>
    <t>Centralia</t>
  </si>
  <si>
    <t>Clark</t>
  </si>
  <si>
    <t>Clover Park</t>
  </si>
  <si>
    <t>Columbia Basin</t>
  </si>
  <si>
    <t>Edmonds</t>
  </si>
  <si>
    <t>Everett</t>
  </si>
  <si>
    <t>Grays Harbor</t>
  </si>
  <si>
    <t>Green River</t>
  </si>
  <si>
    <t>Highline</t>
  </si>
  <si>
    <t>Lake Washington</t>
  </si>
  <si>
    <t>Lower Columbia</t>
  </si>
  <si>
    <t>Olympic</t>
  </si>
  <si>
    <t>Peninsula</t>
  </si>
  <si>
    <t>Pierce</t>
  </si>
  <si>
    <t>Renton</t>
  </si>
  <si>
    <t>Seattle</t>
  </si>
  <si>
    <t>Shoreline</t>
  </si>
  <si>
    <t>Skagit Valley</t>
  </si>
  <si>
    <t>South Puget Sound</t>
  </si>
  <si>
    <t>Spokane</t>
  </si>
  <si>
    <t>Tacoma</t>
  </si>
  <si>
    <t>Walla Walla</t>
  </si>
  <si>
    <t>Wenatchee Valley</t>
  </si>
  <si>
    <t>Whatcom</t>
  </si>
  <si>
    <t>Yakima Valley</t>
  </si>
  <si>
    <t>System Total</t>
  </si>
  <si>
    <t>Private Career Colleges</t>
  </si>
  <si>
    <t>System Total w/PCC</t>
  </si>
  <si>
    <t>tdulany</t>
  </si>
  <si>
    <t>Total Target Attainment (Base + Earmarks)</t>
  </si>
  <si>
    <t>By College Within Multi-Campus Districts</t>
  </si>
  <si>
    <t>2021-22</t>
  </si>
  <si>
    <t>College</t>
  </si>
  <si>
    <t>Pierce Fort Steilacoom</t>
  </si>
  <si>
    <t>Pierce Puyallup</t>
  </si>
  <si>
    <t>Seattle Central</t>
  </si>
  <si>
    <t>Seattle North</t>
  </si>
  <si>
    <t>Seattle South</t>
  </si>
  <si>
    <t>Seattle District Total</t>
  </si>
  <si>
    <t>Spokane Falls</t>
  </si>
  <si>
    <t>Spokane District Total</t>
  </si>
  <si>
    <t>*As of AY 2020-21, Pierce reports FTE at the district level</t>
  </si>
  <si>
    <t>Total Allocation FTES (Base + Earmarks)</t>
  </si>
  <si>
    <t>state_fte</t>
  </si>
  <si>
    <t>updated by:</t>
  </si>
  <si>
    <t>date:</t>
  </si>
  <si>
    <t>current year:</t>
  </si>
  <si>
    <t>latest qtr</t>
  </si>
  <si>
    <t>state_hc</t>
  </si>
  <si>
    <t>Pierce*</t>
  </si>
  <si>
    <t>Base</t>
  </si>
  <si>
    <t>Monitored</t>
  </si>
  <si>
    <t>Allocation*</t>
  </si>
  <si>
    <t>Baseline</t>
  </si>
  <si>
    <t>Target**</t>
  </si>
  <si>
    <t>Source: SBCTC Data Warehouse</t>
  </si>
  <si>
    <t>1000 Aerospace Enrollments</t>
  </si>
  <si>
    <t>Pierce District Total</t>
  </si>
  <si>
    <t>% of Target</t>
  </si>
  <si>
    <t>earmark***</t>
  </si>
  <si>
    <t>Attained</t>
  </si>
  <si>
    <t>*** Actual earmark values are based on allocations set at the district level.  The by-college earmark values are an estimate for reference purposes based on the ratio of total earmark FTE from each colleges within multi-campus districts.</t>
  </si>
  <si>
    <t>earmark*</t>
  </si>
  <si>
    <t>Annual</t>
  </si>
  <si>
    <t>Worker Retraining Enrollments</t>
  </si>
  <si>
    <r>
      <t xml:space="preserve">FTE Criteria:  </t>
    </r>
    <r>
      <rPr>
        <sz val="8"/>
        <rFont val="Arial"/>
        <family val="2"/>
      </rPr>
      <t>All state funded FTES for student enrollments with a Worker Retraining fee pay status code (Stuclass table, Kind_of_Enrollment = 13 or 16).</t>
    </r>
  </si>
  <si>
    <t>Private Career Schools</t>
  </si>
  <si>
    <t>College Total</t>
  </si>
  <si>
    <t>wrt_fte</t>
  </si>
  <si>
    <t>Total 1</t>
  </si>
  <si>
    <t>earmark 2</t>
  </si>
  <si>
    <t xml:space="preserve">Bellevue </t>
  </si>
  <si>
    <r>
      <t>Grays Harbor</t>
    </r>
    <r>
      <rPr>
        <b/>
        <i/>
        <sz val="9"/>
        <rFont val="Arial"/>
        <family val="2"/>
      </rPr>
      <t/>
    </r>
  </si>
  <si>
    <t>Seattle District</t>
  </si>
  <si>
    <t xml:space="preserve">Skagit Valley </t>
  </si>
  <si>
    <t>Spokane District</t>
  </si>
  <si>
    <t>Actual Base Enrollments</t>
  </si>
  <si>
    <t>By College Estimates Within Multi-Campus Districts</t>
  </si>
  <si>
    <t>base 3</t>
  </si>
  <si>
    <t/>
  </si>
  <si>
    <t>Base Enrollment Calculation</t>
  </si>
  <si>
    <r>
      <rPr>
        <vertAlign val="superscript"/>
        <sz val="10"/>
        <color indexed="8"/>
        <rFont val="Arial"/>
        <family val="2"/>
      </rPr>
      <t>2</t>
    </r>
    <r>
      <rPr>
        <sz val="8"/>
        <color indexed="8"/>
        <rFont val="Arial"/>
        <family val="2"/>
      </rPr>
      <t xml:space="preserve"> earmark FTE is the sum of earmark FTE from 1000 Aerospace and WRT</t>
    </r>
  </si>
  <si>
    <t xml:space="preserve">3 base FTE is the total allocation FTE less earmark FTE </t>
  </si>
  <si>
    <r>
      <rPr>
        <vertAlign val="superscript"/>
        <sz val="10"/>
        <color indexed="8"/>
        <rFont val="Arial"/>
        <family val="2"/>
      </rPr>
      <t>2</t>
    </r>
    <r>
      <rPr>
        <sz val="8"/>
        <color indexed="8"/>
        <rFont val="Arial"/>
        <family val="2"/>
      </rPr>
      <t xml:space="preserve"> Not applicable for headcount</t>
    </r>
  </si>
  <si>
    <r>
      <rPr>
        <vertAlign val="superscript"/>
        <sz val="10"/>
        <color indexed="8"/>
        <rFont val="Arial"/>
        <family val="2"/>
      </rPr>
      <t>1</t>
    </r>
    <r>
      <rPr>
        <sz val="8"/>
        <color indexed="8"/>
        <rFont val="Arial"/>
        <family val="2"/>
      </rPr>
      <t xml:space="preserve"> total FTE is base FTE plus earmark FTE </t>
    </r>
  </si>
  <si>
    <t>Records are de-duplciated across quarters for academic year total.</t>
  </si>
  <si>
    <t>A student needs to meet the criteria above in one quarter to be counted in the annual total</t>
  </si>
  <si>
    <t xml:space="preserve">Total Allocation Headcount </t>
  </si>
  <si>
    <r>
      <rPr>
        <vertAlign val="superscript"/>
        <sz val="10"/>
        <color indexed="8"/>
        <rFont val="Arial"/>
        <family val="2"/>
      </rPr>
      <t>1</t>
    </r>
    <r>
      <rPr>
        <sz val="8"/>
        <color indexed="8"/>
        <rFont val="Arial"/>
        <family val="2"/>
      </rPr>
      <t xml:space="preserve"> total de-duplicated annual headcounts</t>
    </r>
  </si>
  <si>
    <t>*The total 1000 aerospace allocations include base allocations for enrollment growth already demonstrated, and monitored allocations for those programs that are being monitored for new or additional enrollment growth.</t>
  </si>
  <si>
    <t>**The target includes the baseline annualized FTE for the monitored programs plus the monitored allocation.  The base allocation is not included in the target.</t>
  </si>
  <si>
    <t>***earmark FTE is subtracted from total State FTE when calculating base FTE.  Earmark FTE includes the base allocation number plus the number of monitored program enrollments above the baseline, up to the monitored allocation number.</t>
  </si>
  <si>
    <t>FTE Criteria:  all state-funded FTES for students with "F" or "B" INTENT and one of the approved program codes for the participating college.</t>
  </si>
  <si>
    <t>*earmark FTE is the lesser of the earmark enrollments or the earmark allocation.  Earmark FTE is subtracted from total State FTE when calculating base FTE.</t>
  </si>
  <si>
    <t>Alloc #12</t>
  </si>
  <si>
    <t>wtd_skills_gap_fte</t>
  </si>
  <si>
    <t>wtd_beda_fte</t>
  </si>
  <si>
    <t>query_run_date</t>
  </si>
  <si>
    <t>year</t>
  </si>
  <si>
    <t>quarter</t>
  </si>
  <si>
    <t>college_district_level</t>
  </si>
  <si>
    <t>college_district</t>
  </si>
  <si>
    <t>aero_1000_program</t>
  </si>
  <si>
    <t>career_launch_program</t>
  </si>
  <si>
    <t>measure</t>
  </si>
  <si>
    <t>category</t>
  </si>
  <si>
    <t>NULL</t>
  </si>
  <si>
    <t>college</t>
  </si>
  <si>
    <t>NO MATCH</t>
  </si>
  <si>
    <t>Special Products Marketing Operations.</t>
  </si>
  <si>
    <t>General Merchandising, Sales, and Related Marketing Operations, Other.</t>
  </si>
  <si>
    <t>Selling Skills and Sales Operations.</t>
  </si>
  <si>
    <t>Retailing and Retail Operations.</t>
  </si>
  <si>
    <t>Marketing/Marketing Management, General.</t>
  </si>
  <si>
    <t>Human Resources Management/Personnel Administration, General.</t>
  </si>
  <si>
    <t>Hospitality Administration/Management, Other.</t>
  </si>
  <si>
    <t>Brewery/Brewpub Operations/Management.</t>
  </si>
  <si>
    <t>Hotel, Motel, and Restaurant Management.</t>
  </si>
  <si>
    <t>Resort Management.</t>
  </si>
  <si>
    <t>Restaurant/Food Services Management.</t>
  </si>
  <si>
    <t>Hotel/Motel Administration/Management.</t>
  </si>
  <si>
    <t>Hospitality Administration/Management, General.</t>
  </si>
  <si>
    <t>Executive Assistant/Executive Secretary.</t>
  </si>
  <si>
    <t>Administrative Assistant and Secretarial Science, General.</t>
  </si>
  <si>
    <t>Science/Technology Management.</t>
  </si>
  <si>
    <t>Organizational Leadership.</t>
  </si>
  <si>
    <t>E-Commerce/Electronic Commerce.</t>
  </si>
  <si>
    <t>Customer Service Management.</t>
  </si>
  <si>
    <t>Operations Management and Supervision.</t>
  </si>
  <si>
    <t>Office Management and Supervision.</t>
  </si>
  <si>
    <t>Logistics, Materials, and Supply Chain Management.</t>
  </si>
  <si>
    <t>Business Administration and Management, General.</t>
  </si>
  <si>
    <t>Practical Nursing, Vocational Nursing and Nursing Assistants, Other.</t>
  </si>
  <si>
    <t>Nursing Assistant/Aide and Patient Care Assistant/Aide.</t>
  </si>
  <si>
    <t>Registered Nursing/Registered Nurse.</t>
  </si>
  <si>
    <t>Somatic Bodywork and Related Therapeutic Services, Other.</t>
  </si>
  <si>
    <t>Somatic Bodywork.</t>
  </si>
  <si>
    <t>Asian Bodywork Therapy.</t>
  </si>
  <si>
    <t>Massage Therapy/Therapeutic Massage.</t>
  </si>
  <si>
    <t>Rehabilitation Aide.</t>
  </si>
  <si>
    <t>Health Aide.</t>
  </si>
  <si>
    <t>Patient Safety and Healthcare Quality.</t>
  </si>
  <si>
    <t>Occupational Health and Industrial Hygiene.</t>
  </si>
  <si>
    <t>Environmental Health.</t>
  </si>
  <si>
    <t>Public Health, General.</t>
  </si>
  <si>
    <t>Community Health Services/Liaison/Counseling.</t>
  </si>
  <si>
    <t>Sterile Processing Technology/Technician.</t>
  </si>
  <si>
    <t>Phlebotomy Technician/Phlebotomist.</t>
  </si>
  <si>
    <t>Magnetic Resonance Imaging (MRI) Technology/Technician.</t>
  </si>
  <si>
    <t>Mammography Technology/Technician.</t>
  </si>
  <si>
    <t>Radiation Protection/Health Physics Technician.</t>
  </si>
  <si>
    <t>Cardiopulmonary Technology/Technologist.</t>
  </si>
  <si>
    <t>Radiologic Technology/Science - Radiographer.</t>
  </si>
  <si>
    <t>Diagnostic Medical Sonography/Sonographer and Ultrasound Technician.</t>
  </si>
  <si>
    <t>Surgical Technology/Technologist.</t>
  </si>
  <si>
    <t>Respiratory Care Therapy/Therapist.</t>
  </si>
  <si>
    <t>Medical Radiologic Technology/Science - Radiation Therapist.</t>
  </si>
  <si>
    <t>Perfusion Technology/Perfusionist.</t>
  </si>
  <si>
    <t>Electrocardiograph Technology/Technician.</t>
  </si>
  <si>
    <t>Cardiovascular Technology/Technologist.</t>
  </si>
  <si>
    <t>Chiropractic Technician/Assistant.</t>
  </si>
  <si>
    <t>Pathology/Pathologist Assistant.</t>
  </si>
  <si>
    <t>Anesthesiologist Assistant.</t>
  </si>
  <si>
    <t>Physical Therapy Assistant.</t>
  </si>
  <si>
    <t>Pharmacy Technician/Assistant.</t>
  </si>
  <si>
    <t>Occupational Therapist Assistant.</t>
  </si>
  <si>
    <t>Medical/Clinical Assistant.</t>
  </si>
  <si>
    <t>Medical Administrative/Executive Assistant and Medical Secretary.</t>
  </si>
  <si>
    <t>Medical Insurance Specialist/Medical Biller.</t>
  </si>
  <si>
    <t>Medical Reception/Receptionist.</t>
  </si>
  <si>
    <t>Medical/Health Management and Clinical Assistant/Specialist.</t>
  </si>
  <si>
    <t>Medical Office Assistant/Specialist.</t>
  </si>
  <si>
    <t>Medical Office Computer Specialist/Assistant.</t>
  </si>
  <si>
    <t>Health Information/Medical Records Administration/Administrator.</t>
  </si>
  <si>
    <t>Medical Office Management/Administration.</t>
  </si>
  <si>
    <t>Health/Health Care Administration/Management.</t>
  </si>
  <si>
    <t>Dental Laboratory Technology/Technician.</t>
  </si>
  <si>
    <t>Dental Hygiene/Hygienist.</t>
  </si>
  <si>
    <t>Health and Wellness, General.</t>
  </si>
  <si>
    <t>Interior Design.</t>
  </si>
  <si>
    <t>Truck and Bus Driver/Commercial Vehicle Operator and Instructor.</t>
  </si>
  <si>
    <t>Flight Instructor.</t>
  </si>
  <si>
    <t>Air Traffic Controller.</t>
  </si>
  <si>
    <t>Airline/Commercial/Professional Pilot and Flight Crew.</t>
  </si>
  <si>
    <t>Energy Systems Maintenance and Repair Technologies/Technicians, Other.</t>
  </si>
  <si>
    <t>Geothermal Energy System Installation and Repair Technology/Technician.</t>
  </si>
  <si>
    <t>Hydroelectric Energy System Installation and Repair Technology/Technician.</t>
  </si>
  <si>
    <t>Wind Energy System Installation and Repair Technology/Technician.</t>
  </si>
  <si>
    <t>Solar Energy System Installation and Repair Technology/Technician.</t>
  </si>
  <si>
    <t>Energy Systems Installation and Repair Technology/Technician.</t>
  </si>
  <si>
    <t>Recreation Vehicle (RV) Service Technician.</t>
  </si>
  <si>
    <t>High Performance and Custom Engine Technician/Mechanic.</t>
  </si>
  <si>
    <t>Alternative Fuel Vehicle Technology/Technician.</t>
  </si>
  <si>
    <t>Medium/Heavy Vehicle and Truck Technology/Technician.</t>
  </si>
  <si>
    <t>Vehicle Emissions Inspection and Maintenance Technology/Technician.</t>
  </si>
  <si>
    <t>Aircraft Powerplant Technology/Technician.</t>
  </si>
  <si>
    <t>Airframe Mechanics and Aircraft Maintenance Technology/Technician.</t>
  </si>
  <si>
    <t>Diesel Mechanics Technology/Technician.</t>
  </si>
  <si>
    <t>Automobile/Automotive Mechanics Technology/Technician.</t>
  </si>
  <si>
    <t>Vehicle Maintenance and Repair Technology/Technician, General.</t>
  </si>
  <si>
    <t>Parts and Warehousing Operations and Maintenance Technology/Technician.</t>
  </si>
  <si>
    <t>Gunsmithing/Gunsmith.</t>
  </si>
  <si>
    <t>Industrial Mechanics and Maintenance Technology/Technician.</t>
  </si>
  <si>
    <t>Electrical/Electronics Equipment Installation and Repair Technology/Technician, General.</t>
  </si>
  <si>
    <t>Mechanics and Repairers, General.</t>
  </si>
  <si>
    <t>Building/Property Maintenance.</t>
  </si>
  <si>
    <t>Lineworker.</t>
  </si>
  <si>
    <t>Electrical and Power Transmission Installation/Installer, General.</t>
  </si>
  <si>
    <t>Human Services, General.</t>
  </si>
  <si>
    <t>Security Science and Technology, Other.</t>
  </si>
  <si>
    <t>Geospatial Intelligence.</t>
  </si>
  <si>
    <t>Financial Forensics and Fraud Investigation.</t>
  </si>
  <si>
    <t>Cybersecurity Defense Strategy/Policy.</t>
  </si>
  <si>
    <t>Cyber/Computer Forensics and Counterterrorism.</t>
  </si>
  <si>
    <t>Security Science and Technology, General.</t>
  </si>
  <si>
    <t>Terrorism and Counterterrorism Operations.</t>
  </si>
  <si>
    <t>Critical Infrastructure Protection.</t>
  </si>
  <si>
    <t>Crisis/Emergency/Disaster Management.</t>
  </si>
  <si>
    <t>Homeland Security.</t>
  </si>
  <si>
    <t>Cultural/Archaelogical Resources Protection.</t>
  </si>
  <si>
    <t>Maritime Law Enforcement.</t>
  </si>
  <si>
    <t>Protective Services Operations.</t>
  </si>
  <si>
    <t>Critical Incident Response/Special Police Operations.</t>
  </si>
  <si>
    <t>Law Enforcement Record-Keeping and Evidence Management.</t>
  </si>
  <si>
    <t>Corrections Administration.</t>
  </si>
  <si>
    <t>Criminal Justice/Police Science.</t>
  </si>
  <si>
    <t>Criminal Justice/Safety Studies.</t>
  </si>
  <si>
    <t>Criminal Justice/Law Enforcement Administration.</t>
  </si>
  <si>
    <t>Corrections.</t>
  </si>
  <si>
    <t>Criminal Justice and Corrections, General.</t>
  </si>
  <si>
    <t>Science Technologies/Technicians, Other.</t>
  </si>
  <si>
    <t>Physical Science Technologies/Technicians, Other.</t>
  </si>
  <si>
    <t>Environmental Chemistry.</t>
  </si>
  <si>
    <t>Geography and Environmental Studies.</t>
  </si>
  <si>
    <t>Environmental Geosciences.</t>
  </si>
  <si>
    <t>Anthrozoology.</t>
  </si>
  <si>
    <t>Sustainability Studies.</t>
  </si>
  <si>
    <t>Signal/Geospatial Intelligence.</t>
  </si>
  <si>
    <t>Environmental Toxicology.</t>
  </si>
  <si>
    <t>Biochemistry and Molecular Biology.</t>
  </si>
  <si>
    <t>Foodservice Systems Administration/Management.</t>
  </si>
  <si>
    <t>Wind Energy Technology/Technician.</t>
  </si>
  <si>
    <t>3-D Modeling and Design Technology/Technician.</t>
  </si>
  <si>
    <t>Civil Drafting and Civil Engineering CAD/CADD.</t>
  </si>
  <si>
    <t>Architectural Drafting and Architectural CAD/CADD.</t>
  </si>
  <si>
    <t>CAD/CADD Drafting and/or Design Technology/Technician.</t>
  </si>
  <si>
    <t>Drafting and Design Technology/Technician, General.</t>
  </si>
  <si>
    <t>Motorsports Engineering Technology/Technician.</t>
  </si>
  <si>
    <t>Automotive Engineering Technology/Technician.</t>
  </si>
  <si>
    <t>Process Safety Technology/Technician.</t>
  </si>
  <si>
    <t>Occupational Safety and Health Technology/Technician.</t>
  </si>
  <si>
    <t>Hazardous Materials Management and Waste Technology/Technician.</t>
  </si>
  <si>
    <t>Environmental/Environmental Engineering Technology/Technician.</t>
  </si>
  <si>
    <t>Water Quality and Wastewater Treatment Management and Recycling Technology/Technician.</t>
  </si>
  <si>
    <t>Architectural Engineering Technologies/Technicians.</t>
  </si>
  <si>
    <t>Student Counseling and Personnel Services, Other.</t>
  </si>
  <si>
    <t>College Student Counseling and Personnel Services.</t>
  </si>
  <si>
    <t>Wine Steward/Sommelier.</t>
  </si>
  <si>
    <t>Culinary Science/Culinology.</t>
  </si>
  <si>
    <t>Food Service, Waiter/Waitress, and Dining Room Management/Manager.</t>
  </si>
  <si>
    <t>Restaurant, Culinary, and Catering Management/Manager.</t>
  </si>
  <si>
    <t>Culinary Arts/Chef Training.</t>
  </si>
  <si>
    <t>Baking and Pastry Arts/Baker/Pastry Chef.</t>
  </si>
  <si>
    <t>Cooking and Related Culinary Arts, General.</t>
  </si>
  <si>
    <t>Cosmetology and Related Personal Grooming Arts, Other.</t>
  </si>
  <si>
    <t>Cosmetology, Barber/Styling, and Nail Instructor.</t>
  </si>
  <si>
    <t>Salon/Beauty Salon Management/Manager.</t>
  </si>
  <si>
    <t>Permanent Cosmetics/Makeup and Tattooing.</t>
  </si>
  <si>
    <t>Hair Styling/Stylist and Hair Design.</t>
  </si>
  <si>
    <t>Make-Up Artist/Specialist.</t>
  </si>
  <si>
    <t>Electrolysis/Electrology and Electrolysis Technician.</t>
  </si>
  <si>
    <t>Cosmetology/Cosmetologist, General.</t>
  </si>
  <si>
    <t>Computer Support Specialist.</t>
  </si>
  <si>
    <t>Computer and Information Systems Security/Auditing/Information Assurance.</t>
  </si>
  <si>
    <t>System, Networking, and LAN/WAN Management/Manager.</t>
  </si>
  <si>
    <t>Network and System Administration/Administrator.</t>
  </si>
  <si>
    <t>Data Modeling/Warehousing and Database Administration.</t>
  </si>
  <si>
    <t>Data Processing and Data Processing Technology/Technician.</t>
  </si>
  <si>
    <t>Computer Programming, Specific Applications.</t>
  </si>
  <si>
    <t>Computer Programming/Programmer, General.</t>
  </si>
  <si>
    <t>Information Technology.</t>
  </si>
  <si>
    <t>Architectural Sciences and Technology, Other.</t>
  </si>
  <si>
    <t>040999</t>
  </si>
  <si>
    <t>Architectural and Building Sciences/Technology.</t>
  </si>
  <si>
    <t>040902</t>
  </si>
  <si>
    <t>Architectural Technology/Technician.</t>
  </si>
  <si>
    <t>040901</t>
  </si>
  <si>
    <t>Environmental/Natural Resources Law Enforcement and Protective Services.</t>
  </si>
  <si>
    <t>030208</t>
  </si>
  <si>
    <t>Environmental Science.</t>
  </si>
  <si>
    <t>030104</t>
  </si>
  <si>
    <t>Veterinary Administrative/Executive Assistant and Veterinary Secretary.</t>
  </si>
  <si>
    <t>018204</t>
  </si>
  <si>
    <t>Veterinary Reception/Receptionist.</t>
  </si>
  <si>
    <t>018203</t>
  </si>
  <si>
    <t>Veterinary Office Management/Administration.</t>
  </si>
  <si>
    <t>018202</t>
  </si>
  <si>
    <t>Veterinary Administrative Services, General.</t>
  </si>
  <si>
    <t>018201</t>
  </si>
  <si>
    <t>Farrier Science.</t>
  </si>
  <si>
    <t>010509</t>
  </si>
  <si>
    <t>Dog/Pet/Animal Grooming.</t>
  </si>
  <si>
    <t>010504</t>
  </si>
  <si>
    <t>Agroecology and Sustainable Agriculture.</t>
  </si>
  <si>
    <t>010308</t>
  </si>
  <si>
    <t>Agricultural Mechanics and Equipment/Machine Technology/Technician.</t>
  </si>
  <si>
    <t>010205</t>
  </si>
  <si>
    <t>Agricultural Business Technology/Technician.</t>
  </si>
  <si>
    <t>010106</t>
  </si>
  <si>
    <t>Apparel and Accessories Marketing Operations.</t>
  </si>
  <si>
    <t>Fashion Merchandising.</t>
  </si>
  <si>
    <t>Sales, Distribution, and Marketing Operations, General.</t>
  </si>
  <si>
    <t>Real Estate.</t>
  </si>
  <si>
    <t>Casino Management.</t>
  </si>
  <si>
    <t>Meeting and Event Planning.</t>
  </si>
  <si>
    <t>Banking and Financial Support Services.</t>
  </si>
  <si>
    <t>Customer Service Support/Call Center/Teleservice Operation.</t>
  </si>
  <si>
    <t>Traffic, Customs, and Transportation Clerk/Technician.</t>
  </si>
  <si>
    <t>General Office Occupations and Clerical Services.</t>
  </si>
  <si>
    <t>Receptionist.</t>
  </si>
  <si>
    <t>Licensed Practical/Vocational Nurse Training.</t>
  </si>
  <si>
    <t>Arts in Medicine/Health.</t>
  </si>
  <si>
    <t>Dietitian Assistant.</t>
  </si>
  <si>
    <t>Dietetic Technician.</t>
  </si>
  <si>
    <t>Dietetics/Dietitian.</t>
  </si>
  <si>
    <t>Physical Therapy Technician/Aide.</t>
  </si>
  <si>
    <t>Behavioral Aspects of Health.</t>
  </si>
  <si>
    <t>Maternal and Child Health.</t>
  </si>
  <si>
    <t>Community Health and Preventive Medicine.</t>
  </si>
  <si>
    <t>Public Health Education and Promotion.</t>
  </si>
  <si>
    <t>Orthoptics/Orthoptist.</t>
  </si>
  <si>
    <t>Ophthalmic Technician/Technologist.</t>
  </si>
  <si>
    <t>Optometric Technician/Assistant.</t>
  </si>
  <si>
    <t>Nuclear Medical Technology/Technologist.</t>
  </si>
  <si>
    <t>Music, Other.</t>
  </si>
  <si>
    <t>Percussion Instruments.</t>
  </si>
  <si>
    <t>Woodwind Instruments.</t>
  </si>
  <si>
    <t>Brass Instruments.</t>
  </si>
  <si>
    <t>Music Pedagogy.</t>
  </si>
  <si>
    <t>Stringed Instruments.</t>
  </si>
  <si>
    <t>Jazz/Jazz Studies.</t>
  </si>
  <si>
    <t>Voice and Opera.</t>
  </si>
  <si>
    <t>Keyboard Instruments.</t>
  </si>
  <si>
    <t>Music Performance, General.</t>
  </si>
  <si>
    <t>Music, General.</t>
  </si>
  <si>
    <t>Musical Theatre.</t>
  </si>
  <si>
    <t>Social Work.</t>
  </si>
  <si>
    <t>Fire Protection, Other.</t>
  </si>
  <si>
    <t>Fire/Arson Investigation and Prevention.</t>
  </si>
  <si>
    <t>Fire Science/Fire-fighting.</t>
  </si>
  <si>
    <t>Fire Services Administration.</t>
  </si>
  <si>
    <t>Fire Prevention and Safety Technology/Technician.</t>
  </si>
  <si>
    <t>Security and Loss Prevention Services.</t>
  </si>
  <si>
    <t>Chemical Process Technology.</t>
  </si>
  <si>
    <t>Chemical Technology/Technician.</t>
  </si>
  <si>
    <t>Outdoor Education.</t>
  </si>
  <si>
    <t>Contemplative Studies/Inquiry.</t>
  </si>
  <si>
    <t>Nutrition Sciences.</t>
  </si>
  <si>
    <t>Developmental Services Worker.</t>
  </si>
  <si>
    <t>Child Care and Support Services Management.</t>
  </si>
  <si>
    <t>Foods, Nutrition, and Wellness Studies, General.</t>
  </si>
  <si>
    <t>Electrical/Electronics Drafting and Electrical/Electronics CAD/CADD.</t>
  </si>
  <si>
    <t>Electromechanical/Electromechanical Engineering Technology/Technician.</t>
  </si>
  <si>
    <t>Biomedical Technology/Technician.</t>
  </si>
  <si>
    <t>Integrated Circuit Design Technology/Technician.</t>
  </si>
  <si>
    <t>Electrical, Electronic, and Communications Engineering Technology/Technician.</t>
  </si>
  <si>
    <t>Teaching English or French as a Second or Foreign Language, Other.</t>
  </si>
  <si>
    <t>Teaching French as a Second or Foreign Language.</t>
  </si>
  <si>
    <t>Teaching English as a Second or Foreign Language/ESL Language Instructor.</t>
  </si>
  <si>
    <t>International Teaching and Learning.</t>
  </si>
  <si>
    <t>Online Educator/Online Teaching.</t>
  </si>
  <si>
    <t>Early Childhood Education and Teaching.</t>
  </si>
  <si>
    <t>Kindergarten/Preschool Education and Teaching.</t>
  </si>
  <si>
    <t>Waldorf/Steiner Teacher Education.</t>
  </si>
  <si>
    <t>Montessori Teacher Education.</t>
  </si>
  <si>
    <t>Teacher Education, Multiple Levels.</t>
  </si>
  <si>
    <t>Adult and Continuing Education and Teaching.</t>
  </si>
  <si>
    <t>Bilingual and Multilingual Education.</t>
  </si>
  <si>
    <t>Casino Dealing.</t>
  </si>
  <si>
    <t>Casino Operations and Services, General.</t>
  </si>
  <si>
    <t>Cloud Computing.</t>
  </si>
  <si>
    <t>Computer Systems Networking and Telecommunications.</t>
  </si>
  <si>
    <t>Computer Science.</t>
  </si>
  <si>
    <t>Computer Systems Analysis/Analyst.</t>
  </si>
  <si>
    <t>Health Communication.</t>
  </si>
  <si>
    <t>090905</t>
  </si>
  <si>
    <t>Real Estate Development.</t>
  </si>
  <si>
    <t>041001</t>
  </si>
  <si>
    <t>Fishing and Fisheries Sciences and Management.</t>
  </si>
  <si>
    <t>030301</t>
  </si>
  <si>
    <t>Veterinary/Animal Health Technologies/Technicians, Other.</t>
  </si>
  <si>
    <t>018399</t>
  </si>
  <si>
    <t>Veterinary/Animal Health Technology/Technician and Veterinary Assistant.</t>
  </si>
  <si>
    <t>018301</t>
  </si>
  <si>
    <t>Zymology/Fermentation Science.</t>
  </si>
  <si>
    <t>011005</t>
  </si>
  <si>
    <t>Brewing Science.</t>
  </si>
  <si>
    <t>011003</t>
  </si>
  <si>
    <t>Agricultural/Farm Supplies Retailing and Wholesaling.</t>
  </si>
  <si>
    <t>010105</t>
  </si>
  <si>
    <t>Fashion Modeling.</t>
  </si>
  <si>
    <t>Yoga Teacher Training/Yoga Therapy.</t>
  </si>
  <si>
    <t>Dental Assisting/Assistant.</t>
  </si>
  <si>
    <t>Cinematography and Film/Video Production.</t>
  </si>
  <si>
    <t>Avionics Maintenance Technology/Technician.</t>
  </si>
  <si>
    <t>Security System Installation, Repair, and Inspection Technology/Technician.</t>
  </si>
  <si>
    <t>Drywall Installation/Drywaller.</t>
  </si>
  <si>
    <t>Building/Home/Construction Inspection/Inspector.</t>
  </si>
  <si>
    <t>Electrician.</t>
  </si>
  <si>
    <t>Physical Fitness Technician.</t>
  </si>
  <si>
    <t>Sport and Fitness Administration/Management.</t>
  </si>
  <si>
    <t>Sports, Kinesiology, and Physical Education/Fitness, General.</t>
  </si>
  <si>
    <t>Aerospace, Aeronautical, and Astronautical/Space Engineering, Other.</t>
  </si>
  <si>
    <t>Physical Education Teaching and Coaching.</t>
  </si>
  <si>
    <t>Meat Cutting/Meat Cutter.</t>
  </si>
  <si>
    <t>Audiovisual Communications Technologies/Technicians, Other.</t>
  </si>
  <si>
    <t>Radio and Television Broadcasting Technology/Technician.</t>
  </si>
  <si>
    <t>Communications Technology/Technician.</t>
  </si>
  <si>
    <t>Parts, Warehousing, and Inventory Management Operations.</t>
  </si>
  <si>
    <t>Autobody/Collision and Repair Technology/Technician.</t>
  </si>
  <si>
    <t>Locksmithing and Safe Repair.</t>
  </si>
  <si>
    <t>Carpet, Floor, and Tile Worker.</t>
  </si>
  <si>
    <t>Golf Course Operation and Grounds Management.</t>
  </si>
  <si>
    <t>Packaging Science.</t>
  </si>
  <si>
    <t>Engineering/Industrial Management.</t>
  </si>
  <si>
    <t>Industrial Safety Technology/Technician.</t>
  </si>
  <si>
    <t>Industrial Production Technologies/Technicians, Other.</t>
  </si>
  <si>
    <t>Manufacturing Engineering Technology/Technician.</t>
  </si>
  <si>
    <t>Industrial Technology/Technician.</t>
  </si>
  <si>
    <t>Applied Engineering Technologies/Technicians.</t>
  </si>
  <si>
    <t>Turf and Turfgrass Management.</t>
  </si>
  <si>
    <t>010607</t>
  </si>
  <si>
    <t>Plant Nursery Operations and Management.</t>
  </si>
  <si>
    <t>010606</t>
  </si>
  <si>
    <t>Landscaping and Groundskeeping.</t>
  </si>
  <si>
    <t>010605</t>
  </si>
  <si>
    <t>Greenhouse Operations and Management.</t>
  </si>
  <si>
    <t>010604</t>
  </si>
  <si>
    <t>Ornamental Horticulture.</t>
  </si>
  <si>
    <t>010603</t>
  </si>
  <si>
    <t>Applied Horticulture/Horticulture Operations, General.</t>
  </si>
  <si>
    <t>010601</t>
  </si>
  <si>
    <t>Opticianry/Ophthalmic Dispensing Optician.</t>
  </si>
  <si>
    <t>Art/Art Studies, General.</t>
  </si>
  <si>
    <t>Photography.</t>
  </si>
  <si>
    <t>Commercial Photography.</t>
  </si>
  <si>
    <t>Digital Arts.</t>
  </si>
  <si>
    <t>Visual and Performing Arts, General.</t>
  </si>
  <si>
    <t>Forklift Operation/Operator.</t>
  </si>
  <si>
    <t>Small Engine Mechanics and Repair Technology/Technician.</t>
  </si>
  <si>
    <t>Precision Systems Maintenance and Repair Technologies/Technicians, Other.</t>
  </si>
  <si>
    <t>Heavy Equipment Maintenance Technology/Technician.</t>
  </si>
  <si>
    <t>Computer/Computer Systems Technology/Technician.</t>
  </si>
  <si>
    <t>Computer Engineering Technology/Technician.</t>
  </si>
  <si>
    <t>Semiconductor Manufacturing Technology/Technician.</t>
  </si>
  <si>
    <t>Automation Engineer Technology/Technician.</t>
  </si>
  <si>
    <t>Instrumentation Technology/Technician.</t>
  </si>
  <si>
    <t>Electrical/Electronic Engineering Technologies/Technicians, Other.</t>
  </si>
  <si>
    <t>Telecommunications Technology/Technician.</t>
  </si>
  <si>
    <t>Engineering Technologies/Technicians, General.</t>
  </si>
  <si>
    <t>Photojournalism.</t>
  </si>
  <si>
    <t>090404</t>
  </si>
  <si>
    <t>Equestrian/Equine Studies.</t>
  </si>
  <si>
    <t>010507</t>
  </si>
  <si>
    <t>Animal Training.</t>
  </si>
  <si>
    <t>010505</t>
  </si>
  <si>
    <t>Insurance.</t>
  </si>
  <si>
    <t>Taxation.</t>
  </si>
  <si>
    <t>International Business/Trade/Commerce.</t>
  </si>
  <si>
    <t>Small Business Administration/Management.</t>
  </si>
  <si>
    <t>Entrepreneurship/Entrepreneurial Studies.</t>
  </si>
  <si>
    <t>Accounting Technology/Technician and Bookkeeping.</t>
  </si>
  <si>
    <t>Accounting.</t>
  </si>
  <si>
    <t>Retail Management.</t>
  </si>
  <si>
    <t>Project Management.</t>
  </si>
  <si>
    <t>Transportation/Mobility Management.</t>
  </si>
  <si>
    <t>Business/Commerce, General.</t>
  </si>
  <si>
    <t>Psychiatric/Mental Health Services Technician.</t>
  </si>
  <si>
    <t>Illustration.</t>
  </si>
  <si>
    <t>Design and Visual Communications, General.</t>
  </si>
  <si>
    <t>Aviation/Airway Management and Operations.</t>
  </si>
  <si>
    <t>Aeronautics/Aviation/Aerospace Science and Technology, General.</t>
  </si>
  <si>
    <t>Engine Machinist.</t>
  </si>
  <si>
    <t>Blasting/Blaster.</t>
  </si>
  <si>
    <t>Well Drilling/Driller.</t>
  </si>
  <si>
    <t>Plumbing Technology/Plumber.</t>
  </si>
  <si>
    <t>Pipefitting/Pipefitter and Sprinkler Fitter.</t>
  </si>
  <si>
    <t>Building Construction Technology/Technician.</t>
  </si>
  <si>
    <t>Insulator.</t>
  </si>
  <si>
    <t>Building/Construction Site Management/Manager.</t>
  </si>
  <si>
    <t>Roofer.</t>
  </si>
  <si>
    <t>Painting/Painter and Wall Coverer.</t>
  </si>
  <si>
    <t>Glazier.</t>
  </si>
  <si>
    <t>Concrete Finishing/Concrete Finisher.</t>
  </si>
  <si>
    <t>Carpentry/Carpenter.</t>
  </si>
  <si>
    <t>Mason/Masonry.</t>
  </si>
  <si>
    <t>Construction Trades, General.</t>
  </si>
  <si>
    <t>Youth Services/Administration.</t>
  </si>
  <si>
    <t>Transportation and Infrastructure Planning/Studies.</t>
  </si>
  <si>
    <t>Public Administration.</t>
  </si>
  <si>
    <t>Legal Assistant/Paralegal.</t>
  </si>
  <si>
    <t>Legal Studies.</t>
  </si>
  <si>
    <t>Surveying Technology/Surveying.</t>
  </si>
  <si>
    <t>Bartending/Bartender.</t>
  </si>
  <si>
    <t>Natural Resources/Conservation, General.</t>
  </si>
  <si>
    <t>030101</t>
  </si>
  <si>
    <t>Apiculture.</t>
  </si>
  <si>
    <t>010310</t>
  </si>
  <si>
    <t>Hearing Instrument Specialist.</t>
  </si>
  <si>
    <t>Criminology.</t>
  </si>
  <si>
    <t>Forensic Science and Technology.</t>
  </si>
  <si>
    <t>Criminalistics and Criminal Science.</t>
  </si>
  <si>
    <t>Science Technologies/Technicians, General.</t>
  </si>
  <si>
    <t>Materials Chemistry.</t>
  </si>
  <si>
    <t>Materials Science.</t>
  </si>
  <si>
    <t>Atmospheric Sciences and Meteorology, General.</t>
  </si>
  <si>
    <t>Culinary, Entertainment, and Personal Services, Other.</t>
  </si>
  <si>
    <t>040</t>
  </si>
  <si>
    <t>070</t>
  </si>
  <si>
    <t>Construction Management, General.</t>
  </si>
  <si>
    <t>Auctioneering.</t>
  </si>
  <si>
    <t>Human Resources Management and Services, Other.</t>
  </si>
  <si>
    <t>Business/Office Automation/Technology/Data Entry.</t>
  </si>
  <si>
    <t>Commercial and Advertising Art.</t>
  </si>
  <si>
    <t>Energy Systems Technology/Technician.</t>
  </si>
  <si>
    <t>Drafting/Design Engineering Technologies/Technicians, Other.</t>
  </si>
  <si>
    <t>Construction Engineering Technology/Technician.</t>
  </si>
  <si>
    <t>Civil Engineering Technologies/Technicians.</t>
  </si>
  <si>
    <t>064</t>
  </si>
  <si>
    <t>063</t>
  </si>
  <si>
    <t>060</t>
  </si>
  <si>
    <t>062</t>
  </si>
  <si>
    <t>010</t>
  </si>
  <si>
    <t>Machine Shop Technology/Assistant.</t>
  </si>
  <si>
    <t>Machine Tool Technology/Machinist.</t>
  </si>
  <si>
    <t>Geographic Information Science and Cartography.</t>
  </si>
  <si>
    <t>Geography.</t>
  </si>
  <si>
    <t>030</t>
  </si>
  <si>
    <t>Computer Numerically Controlled (CNC) Machinist Technology/CNC Machinist.</t>
  </si>
  <si>
    <t>Viticulture and Enology.</t>
  </si>
  <si>
    <t>011004</t>
  </si>
  <si>
    <t>090</t>
  </si>
  <si>
    <t>020</t>
  </si>
  <si>
    <t>050</t>
  </si>
  <si>
    <t>Dramatic/Theatre Arts and Stagecraft, Other.</t>
  </si>
  <si>
    <t>Theatre and Dance.</t>
  </si>
  <si>
    <t>Comedy Writing and Performance.</t>
  </si>
  <si>
    <t>Directing and Theatrical Production.</t>
  </si>
  <si>
    <t>Acting.</t>
  </si>
  <si>
    <t>Drama and Dramatics/Theatre Arts, General.</t>
  </si>
  <si>
    <t>Law Enforcement Intelligence Analysis.</t>
  </si>
  <si>
    <t>Suspension and Debarment Investigation.</t>
  </si>
  <si>
    <t>Law Enforcement Investigation and Interviewing.</t>
  </si>
  <si>
    <t>Organic Chemistry.</t>
  </si>
  <si>
    <t>Inorganic Chemistry.</t>
  </si>
  <si>
    <t>Analytical Chemistry.</t>
  </si>
  <si>
    <t>Chemistry, General.</t>
  </si>
  <si>
    <t>Barbering/Barber.</t>
  </si>
  <si>
    <t>080</t>
  </si>
  <si>
    <t>CIP_Title</t>
  </si>
  <si>
    <t>CIP</t>
  </si>
  <si>
    <t>College_Name</t>
  </si>
  <si>
    <t>COLLEGE</t>
  </si>
  <si>
    <t>Note: Not all CIPs contained in this list are offered at Washington CTCs</t>
  </si>
  <si>
    <t>Course CIPs Counting Toward Weighted Skills Gap FTE</t>
  </si>
  <si>
    <t>Source: SBCTC Data Warehouse, Stuclass table, Fund_Source_Enrollment = S, International = N or FEE_PAY_STATUS = '01', INTENT does not equal J or W, Intent does not equal Y or L with a program code of '010','030','PAR, or 'NASPE (parent ed).</t>
  </si>
  <si>
    <t>Prepared by tdulany@sbctc.edu</t>
  </si>
  <si>
    <t>2024-25</t>
  </si>
  <si>
    <t>Summer 24</t>
  </si>
  <si>
    <t>Fall 24</t>
  </si>
  <si>
    <t>Winter 25</t>
  </si>
  <si>
    <t>Spring 25</t>
  </si>
  <si>
    <t>aero_1000_all_fte</t>
  </si>
  <si>
    <t>aero_1000_prob_fte</t>
  </si>
  <si>
    <t>Career Launch Base Enrollments</t>
  </si>
  <si>
    <t>2017-18</t>
  </si>
  <si>
    <t>2018-19</t>
  </si>
  <si>
    <t>2019-20</t>
  </si>
  <si>
    <t>2020-21</t>
  </si>
  <si>
    <t>2024-24</t>
  </si>
  <si>
    <t>2-Year</t>
  </si>
  <si>
    <t>Career Launch</t>
  </si>
  <si>
    <t xml:space="preserve">Career Launch </t>
  </si>
  <si>
    <t>CTC Only</t>
  </si>
  <si>
    <t>Program Application (1)</t>
  </si>
  <si>
    <t>FTE</t>
  </si>
  <si>
    <t>Avg.</t>
  </si>
  <si>
    <t>Base Enr.</t>
  </si>
  <si>
    <t>Expansion FTEs</t>
  </si>
  <si>
    <t>Target</t>
  </si>
  <si>
    <t>Monitored?</t>
  </si>
  <si>
    <t>Clark_Semiconductor_&amp;_Electronics</t>
  </si>
  <si>
    <t>Clark Semiconductor &amp; Electronics</t>
  </si>
  <si>
    <t>N</t>
  </si>
  <si>
    <t>Clover_Park_HVAC</t>
  </si>
  <si>
    <t>Clover Park HVAC (2)</t>
  </si>
  <si>
    <t>Spokane_Toyota</t>
  </si>
  <si>
    <t>Spokane Toyota</t>
  </si>
  <si>
    <t>Spokane_Insulator</t>
  </si>
  <si>
    <t>Spokane Insulator</t>
  </si>
  <si>
    <t>Spokane_Ironworkers</t>
  </si>
  <si>
    <t>Spokane Ironworkers</t>
  </si>
  <si>
    <t>Spokane_Sheetmetal_Workers</t>
  </si>
  <si>
    <t>Spokane Sheetmetal Workers</t>
  </si>
  <si>
    <t>Renton_Carpentry_Apprent</t>
  </si>
  <si>
    <t>Renton Carpentry Apprent</t>
  </si>
  <si>
    <t>North_Seattle_Ironworkers Apprent</t>
  </si>
  <si>
    <t>North Seattle Ironworkers Apprent</t>
  </si>
  <si>
    <t>South_Seattle_Concrete Apprent</t>
  </si>
  <si>
    <t>South Seattle Concrete Apprent</t>
  </si>
  <si>
    <t>Clark_HiTECC_T-TEN_Automotive</t>
  </si>
  <si>
    <t>Clark HiTECC/T-TEN Automotive</t>
  </si>
  <si>
    <t>Clover_Park_Med_Asst_Apprent</t>
  </si>
  <si>
    <t>Clover Park Med Asst Apprent</t>
  </si>
  <si>
    <t>Everett_Information_Sciences</t>
  </si>
  <si>
    <t>Everett Information Sciences</t>
  </si>
  <si>
    <t>North_Seattle_Pharm_Tech_Apprent</t>
  </si>
  <si>
    <t>North Seattle Pharm Tech Apprent</t>
  </si>
  <si>
    <t>Shoreline_GM_Auto_Service_Ed</t>
  </si>
  <si>
    <t>Shoreline GM Auto Service Ed</t>
  </si>
  <si>
    <t>Shoreline_Toyota_Auto_Service_Ed</t>
  </si>
  <si>
    <t>Shoreline Toyota Auto Service Ed</t>
  </si>
  <si>
    <t>Skagit_Marine_Tech</t>
  </si>
  <si>
    <t>Skagit Marine Tech</t>
  </si>
  <si>
    <t>Centralia_Welding</t>
  </si>
  <si>
    <t>Centralia Welding</t>
  </si>
  <si>
    <t>Clark_Welding_Tech</t>
  </si>
  <si>
    <t>Clark Welding Tech</t>
  </si>
  <si>
    <t>Clark_Cybersecurity_BAS</t>
  </si>
  <si>
    <t>Clark Cybersecurity BAS</t>
  </si>
  <si>
    <t>Clark_Network_Tech</t>
  </si>
  <si>
    <t>Clark Network Tech</t>
  </si>
  <si>
    <t>Clark_Surveying_Tech</t>
  </si>
  <si>
    <t>Clark Surveying Tech</t>
  </si>
  <si>
    <t>Clark_Cuisine_Management</t>
  </si>
  <si>
    <t>Clark Cuisine Management</t>
  </si>
  <si>
    <t>Clark_Pastry_Baking</t>
  </si>
  <si>
    <t>Clark Professional Baking</t>
  </si>
  <si>
    <t>Green_River_IT_BAS</t>
  </si>
  <si>
    <t>Green River IT BAS</t>
  </si>
  <si>
    <t>Peninsula_Med_Assist_Appren</t>
  </si>
  <si>
    <t>Peninsula Med Assist Appren</t>
  </si>
  <si>
    <t>Shoreline_Honda</t>
  </si>
  <si>
    <t>Shoreline Honda</t>
  </si>
  <si>
    <t>Shoreline_Mopar</t>
  </si>
  <si>
    <t>Shoreline Mopar</t>
  </si>
  <si>
    <t>Shoreline_Biotech_Manufact</t>
  </si>
  <si>
    <t>Shoreline Biotech Manufact</t>
  </si>
  <si>
    <t>Wenatchee_Drafting</t>
  </si>
  <si>
    <t>Wenatchee Drafting</t>
  </si>
  <si>
    <t>Edmonds_Computer_Info_Sys</t>
  </si>
  <si>
    <t>Edmonds Computer Information Systems</t>
  </si>
  <si>
    <t>Y</t>
  </si>
  <si>
    <t>Green_River_Forestry</t>
  </si>
  <si>
    <t>Green River Forestry</t>
  </si>
  <si>
    <t>Spokane_Cement_Mason_Apprent</t>
  </si>
  <si>
    <t>Spokane Cement Mason Apprent</t>
  </si>
  <si>
    <t>Spokane_Electrical_Apprent</t>
  </si>
  <si>
    <t>Spokane Electrical Apprent</t>
  </si>
  <si>
    <t>Clover Park HVAC Round 2</t>
  </si>
  <si>
    <t>Highline_Paralegal</t>
  </si>
  <si>
    <t>Highline Paralegal</t>
  </si>
  <si>
    <t>(1) Limited to FUND_SOURCE_ENROLLMENT = 'S'</t>
  </si>
  <si>
    <t>Click here for a list of Career Launch program codes</t>
  </si>
  <si>
    <t>career_launch_fte</t>
  </si>
  <si>
    <t>(2) Received new funding round; tracked in separate line; values manually zeroed out</t>
  </si>
  <si>
    <t>1000 Aerospace Enrollments Program Details</t>
  </si>
  <si>
    <t>Program</t>
  </si>
  <si>
    <t>Program Codes</t>
  </si>
  <si>
    <t>Base Allocation*</t>
  </si>
  <si>
    <t>Total</t>
  </si>
  <si>
    <t>Machining Program Expansion</t>
  </si>
  <si>
    <t>808, 808Z, 808T, MTCMAAPT, MTCMAAAS, MTCPMC20, MTCQAC20</t>
  </si>
  <si>
    <t>Precision Machining</t>
  </si>
  <si>
    <t>Mechatronics</t>
  </si>
  <si>
    <t>Welding</t>
  </si>
  <si>
    <t>AMT Program</t>
  </si>
  <si>
    <t>718, 722, APTAMAPT, AFWATC45, APTPTC45, AFWA1C20, AFWA2C20, AFWAGC01, AFWA2C01</t>
  </si>
  <si>
    <t>Machine Technology</t>
  </si>
  <si>
    <t>Manufacturing Engineering Technologies</t>
  </si>
  <si>
    <t>660, AMTATC20, AMTAWC20, AMTEICO1</t>
  </si>
  <si>
    <t>Avionics</t>
  </si>
  <si>
    <t>Engineering Technology</t>
  </si>
  <si>
    <t>Engineering Transfer</t>
  </si>
  <si>
    <t>Aircraft Mechanic (AMT) &amp; Avionics</t>
  </si>
  <si>
    <t>660, 660A, 660B, 660C, 723, 723A, 723B, 723C, 723T
AMTAEAPT, AMTAAAPT, AMTATC20, AMTAEC45, 
APTATAAS, APTAMC45, APTATAPT</t>
  </si>
  <si>
    <t>Engineering</t>
  </si>
  <si>
    <t>B634, CEE, OTRE, PHST2AS, EECCEAS, MEEMCAS</t>
  </si>
  <si>
    <t>Aero. Engineering</t>
  </si>
  <si>
    <t>999Q, MEEMCAS</t>
  </si>
  <si>
    <t>768, IMMMTAPT, IMMM1C01, IMMM2C01</t>
  </si>
  <si>
    <t>CEE, OTRE, EECCEAS, MEEMCAS</t>
  </si>
  <si>
    <t>814, 814A, 814B, 814C, WETWTAPT, WETWTC45, WETAMC45, WETWIC20</t>
  </si>
  <si>
    <t xml:space="preserve">603, 607, 782, 827, ETGETAPT, MATMCC01, MEDMTC20, MEDMTC45, 
PETCMC20, PETCMC45, MATMTC20, MATPPC20, </t>
  </si>
  <si>
    <t>CNC Machining/Composites Technology</t>
  </si>
  <si>
    <t>809, 827, 827B, 827J, 827K</t>
  </si>
  <si>
    <t>768, IMMMEAPT, IMMMEC20</t>
  </si>
  <si>
    <t>Welding Program Expansion</t>
  </si>
  <si>
    <t>Avionics/Electronics</t>
  </si>
  <si>
    <t>630, 630A, 630D, 630E, 630H, 630I, 630J, 630M, 
ECTETAPT, ECTEEAAS, ECTEEC45, ECTA1C20, 
ECTA2C45, ECTATC01</t>
  </si>
  <si>
    <t>Electronics</t>
  </si>
  <si>
    <t>657C, 657E, 768A, 768B, IETSCC45, 
IETIPAPT, IMMMEAPT, IMMIEC45</t>
  </si>
  <si>
    <t>AFPATAPT, AFPAAC45, AFPAPC45, AFPASC01, 
AFPATAAS, AFWAMAAS</t>
  </si>
  <si>
    <t>AMT and CNC</t>
  </si>
  <si>
    <t>CHEBCAS, EECCEAS, MEEMCAS</t>
  </si>
  <si>
    <t>AST2, BIOE, CEE, OTRE, MEEMCAS, EECCEAS, CHEBCAS, MEEMSAS, PHST2AS</t>
  </si>
  <si>
    <t>FTE Criteria:  all state-funded FTES for students with "F" or "B" INTENT and one of the approved program codes for the participating college (see list of program codes below).</t>
  </si>
  <si>
    <t>Click here to for a list of Aero 1000 program codes</t>
  </si>
  <si>
    <t>1000 Aerospace Enrollments Program Details -- All Programs*</t>
  </si>
  <si>
    <t>Machining Program Expansion**</t>
  </si>
  <si>
    <t>Bellingham Tech</t>
  </si>
  <si>
    <t>Material Science</t>
  </si>
  <si>
    <t>Aircraft Mechanic</t>
  </si>
  <si>
    <t>Machine Tool Tech</t>
  </si>
  <si>
    <t>Aero. Machining</t>
  </si>
  <si>
    <t>Composites</t>
  </si>
  <si>
    <t>Manufacturing Technology</t>
  </si>
  <si>
    <t>Machining Technology</t>
  </si>
  <si>
    <t>Machining</t>
  </si>
  <si>
    <t>*Inclues both probation and base allocation programs</t>
  </si>
  <si>
    <t>**Allocation includes 16 probation and 27 base allocation FTE</t>
  </si>
  <si>
    <t>C56</t>
  </si>
  <si>
    <t>Current Alloc</t>
  </si>
  <si>
    <t>Alloc #6</t>
  </si>
  <si>
    <t>This allocation monitoring report is updated quarterly, enabling colleges to periodically view the data that informs the allocation model.</t>
  </si>
  <si>
    <t xml:space="preserve">In 2025, the State Board for Community and Technical Colleges approved changes to the CTC system allocation model. Among the approved changes, the allocation model now includes headcount in the enrollment base calculation, targets two weighted/priority enrollment categories, uses an updated skills gap list, and narrows the number of earmarks subtracted from base enrollments. </t>
  </si>
  <si>
    <t>Partial Year Data</t>
  </si>
  <si>
    <t>Priority Skills Gap Enrollments</t>
  </si>
  <si>
    <t>Priority Basic Education for Adults Enrollments</t>
  </si>
  <si>
    <t>3 base de-duplicated annual headcounts</t>
  </si>
  <si>
    <t>Source: SBCTC Data Warehouse, Stuclass table, Fund_Source_Enrollment = S, International = N or FEE_PAY_STATUS = '01', CIP Code and College match Skills Gap CIP list.</t>
  </si>
  <si>
    <t>Source: SBCTC Data Warehouse, Stuclass table, Fund_Source_Enrollment = S, International = N or FEE_PAY_STATUS = '01', CIP code begins with '32*'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</si>
</sst>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3" formatCode="_(* #,##0.00_);_(* \(#,##0.00\);_(* &quot;-&quot;??_);_(@_)"/>
    <numFmt numFmtId="164" formatCode="0.0%"/>
    <numFmt numFmtId="165" formatCode="_(* #,##0_);_(* \(#,##0\);_(* &quot;-&quot;??_);_(@_)"/>
    <numFmt numFmtId="166" formatCode="_(* #,##0.0000000000_);_(* \(#,##0.0000000000\);_(* &quot;-&quot;??_);_(@_)"/>
    <numFmt numFmtId="167" formatCode="000000"/>
    <numFmt numFmtId="168" formatCode="000"/>
    <numFmt numFmtId="169" formatCode="_(* #,##0.0_);_(* \(#,##0.0\);_(* &quot;-&quot;_);_(@_)"/>
    <numFmt numFmtId="170" formatCode="0.0"/>
    <numFmt numFmtId="171" formatCode="_(* #,##0.00_);_(* \(#,##0.00\);_(* &quot;-&quot;_);_(@_)"/>
  </numFmts>
  <fonts count="38" x14ac:knownFonts="1">
    <font>
      <sz val="11"/>
      <color theme="1"/>
      <name val="Aptos Narrow"/>
      <family val="2"/>
      <scheme val="minor"/>
    </font>
    <font>
      <sz val="11"/>
      <color theme="1"/>
      <name val="Aptos Narrow"/>
      <family val="2"/>
      <scheme val="minor"/>
    </font>
    <font>
      <sz val="10"/>
      <color theme="1"/>
      <name val="Arial"/>
      <family val="2"/>
    </font>
    <font>
      <b/>
      <sz val="11"/>
      <color theme="1"/>
      <name val="Arial"/>
      <family val="2"/>
    </font>
    <font>
      <b/>
      <sz val="11"/>
      <color theme="9" tint="-0.249977111117893"/>
      <name val="Arial"/>
      <family val="2"/>
    </font>
    <font>
      <sz val="10"/>
      <name val="Arial"/>
      <family val="2"/>
    </font>
    <font>
      <sz val="11"/>
      <name val="Arial"/>
      <family val="2"/>
    </font>
    <font>
      <b/>
      <sz val="9"/>
      <color theme="1"/>
      <name val="Arial"/>
      <family val="2"/>
    </font>
    <font>
      <b/>
      <sz val="9"/>
      <color rgb="FFC00000"/>
      <name val="Arial"/>
      <family val="2"/>
    </font>
    <font>
      <b/>
      <sz val="9"/>
      <name val="Arial"/>
      <family val="2"/>
    </font>
    <font>
      <sz val="9"/>
      <name val="Arial"/>
      <family val="2"/>
    </font>
    <font>
      <sz val="8"/>
      <name val="Arial"/>
      <family val="2"/>
    </font>
    <font>
      <i/>
      <sz val="8"/>
      <name val="Arial"/>
      <family val="2"/>
    </font>
    <font>
      <sz val="10"/>
      <color indexed="8"/>
      <name val="Arial"/>
      <family val="2"/>
    </font>
    <font>
      <sz val="8"/>
      <color indexed="8"/>
      <name val="Arial"/>
      <family val="2"/>
    </font>
    <font>
      <b/>
      <sz val="9"/>
      <color indexed="8"/>
      <name val="Arial"/>
      <family val="2"/>
    </font>
    <font>
      <sz val="9"/>
      <color indexed="8"/>
      <name val="Arial"/>
      <family val="2"/>
    </font>
    <font>
      <sz val="9"/>
      <color theme="1"/>
      <name val="Arial"/>
      <family val="2"/>
    </font>
    <font>
      <b/>
      <u/>
      <sz val="9"/>
      <name val="Arial"/>
      <family val="2"/>
    </font>
    <font>
      <b/>
      <sz val="11"/>
      <color theme="0"/>
      <name val="Arial"/>
      <family val="2"/>
    </font>
    <font>
      <b/>
      <sz val="9"/>
      <color theme="0"/>
      <name val="Arial"/>
      <family val="2"/>
    </font>
    <font>
      <sz val="8"/>
      <color theme="1"/>
      <name val="Arial"/>
      <family val="2"/>
    </font>
    <font>
      <i/>
      <sz val="10"/>
      <color theme="1"/>
      <name val="Arial"/>
      <family val="2"/>
    </font>
    <font>
      <sz val="11"/>
      <color theme="1"/>
      <name val="Arial"/>
      <family val="2"/>
    </font>
    <font>
      <b/>
      <sz val="10"/>
      <color indexed="8"/>
      <name val="Arial"/>
      <family val="2"/>
    </font>
    <font>
      <sz val="9"/>
      <color rgb="FF000000"/>
      <name val="Arial"/>
      <family val="2"/>
    </font>
    <font>
      <b/>
      <sz val="9"/>
      <color rgb="FF000000"/>
      <name val="Arial"/>
      <family val="2"/>
    </font>
    <font>
      <b/>
      <i/>
      <sz val="9"/>
      <name val="Arial"/>
      <family val="2"/>
    </font>
    <font>
      <vertAlign val="superscript"/>
      <sz val="10"/>
      <color indexed="8"/>
      <name val="Arial"/>
      <family val="2"/>
    </font>
    <font>
      <sz val="8"/>
      <color theme="1"/>
      <name val="Aptos Narrow"/>
      <family val="2"/>
      <scheme val="minor"/>
    </font>
    <font>
      <u/>
      <sz val="10"/>
      <color theme="10"/>
      <name val="Arial"/>
      <family val="2"/>
    </font>
    <font>
      <sz val="10"/>
      <name val="Arial"/>
      <family val="2"/>
    </font>
    <font>
      <sz val="11"/>
      <color theme="0"/>
      <name val="Aptos Narrow"/>
      <family val="2"/>
      <scheme val="minor"/>
    </font>
    <font>
      <b/>
      <sz val="11"/>
      <color theme="2" tint="-0.499984740745262"/>
      <name val="Arial"/>
      <family val="2"/>
    </font>
    <font>
      <b/>
      <sz val="9"/>
      <color theme="2" tint="-0.499984740745262"/>
      <name val="Arial"/>
      <family val="2"/>
    </font>
    <font>
      <sz val="11"/>
      <color theme="2" tint="-0.499984740745262"/>
      <name val="Aptos Narrow"/>
      <family val="2"/>
      <scheme val="minor"/>
    </font>
    <font>
      <sz val="11"/>
      <color rgb="FFA20000"/>
      <name val="Aptos Narrow"/>
      <family val="2"/>
      <scheme val="minor"/>
    </font>
    <font>
      <sz val="11"/>
      <color rgb="FFED0000"/>
      <name val="Aptos Narrow"/>
      <family val="2"/>
      <scheme val="minor"/>
    </font>
  </fonts>
  <fills count="1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rgb="FFD8E4BC"/>
        <bgColor indexed="64"/>
      </patternFill>
    </fill>
    <fill>
      <patternFill patternType="solid">
        <fgColor rgb="FFFCD5B4"/>
        <bgColor indexed="64"/>
      </patternFill>
    </fill>
    <fill>
      <patternFill patternType="solid">
        <fgColor rgb="FFD8E4BC"/>
        <bgColor rgb="FF000000"/>
      </patternFill>
    </fill>
    <fill>
      <patternFill patternType="solid">
        <fgColor rgb="FFD9D9D9"/>
        <bgColor rgb="FF000000"/>
      </patternFill>
    </fill>
    <fill>
      <patternFill patternType="solid">
        <fgColor theme="0"/>
        <bgColor indexed="64"/>
      </patternFill>
    </fill>
    <fill>
      <patternFill patternType="solid">
        <fgColor theme="5" tint="0.59999389629810485"/>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double">
        <color indexed="64"/>
      </bottom>
      <diagonal/>
    </border>
  </borders>
  <cellStyleXfs count="19">
    <xf numFmtId="0" fontId="0" fillId="0" borderId="0"/>
    <xf numFmtId="9" fontId="1" fillId="0" borderId="0" applyFont="0" applyFill="0" applyBorder="0" applyAlignment="0" applyProtection="0"/>
    <xf numFmtId="0" fontId="2" fillId="0" borderId="0"/>
    <xf numFmtId="0" fontId="5" fillId="0" borderId="0"/>
    <xf numFmtId="0" fontId="5" fillId="0" borderId="0"/>
    <xf numFmtId="0" fontId="13" fillId="0" borderId="0"/>
    <xf numFmtId="0" fontId="5" fillId="0" borderId="0">
      <alignment wrapText="1"/>
    </xf>
    <xf numFmtId="0" fontId="1" fillId="0" borderId="0"/>
    <xf numFmtId="43" fontId="5"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5" fillId="0" borderId="0" applyFont="0" applyFill="0" applyBorder="0" applyAlignment="0" applyProtection="0">
      <alignment wrapText="1"/>
    </xf>
    <xf numFmtId="9" fontId="5" fillId="0" borderId="0" applyFont="0" applyFill="0" applyBorder="0" applyAlignment="0" applyProtection="0">
      <alignment wrapText="1"/>
    </xf>
    <xf numFmtId="0" fontId="1" fillId="0" borderId="0"/>
    <xf numFmtId="9" fontId="1" fillId="0" borderId="0" applyFont="0" applyFill="0" applyBorder="0" applyAlignment="0" applyProtection="0"/>
    <xf numFmtId="0" fontId="30" fillId="0" borderId="0" applyNumberFormat="0" applyFill="0" applyBorder="0" applyAlignment="0" applyProtection="0">
      <alignment wrapText="1"/>
    </xf>
    <xf numFmtId="0" fontId="31" fillId="0" borderId="0">
      <alignment wrapText="1"/>
    </xf>
    <xf numFmtId="43" fontId="5" fillId="0" borderId="0" applyFont="0" applyFill="0" applyBorder="0" applyAlignment="0" applyProtection="0"/>
    <xf numFmtId="0" fontId="1" fillId="0" borderId="0"/>
  </cellStyleXfs>
  <cellXfs count="340">
    <xf numFmtId="0" fontId="0" fillId="0" borderId="0" xfId="0"/>
    <xf numFmtId="0" fontId="3" fillId="0" borderId="0" xfId="2" applyFont="1"/>
    <xf numFmtId="0" fontId="4" fillId="0" borderId="0" xfId="2" applyFont="1"/>
    <xf numFmtId="0" fontId="6" fillId="0" borderId="0" xfId="3" applyFont="1"/>
    <xf numFmtId="0" fontId="7" fillId="0" borderId="0" xfId="2" applyFont="1"/>
    <xf numFmtId="0" fontId="8" fillId="0" borderId="0" xfId="2" applyFont="1"/>
    <xf numFmtId="0" fontId="9" fillId="2" borderId="1" xfId="3" applyFont="1" applyFill="1" applyBorder="1"/>
    <xf numFmtId="0" fontId="9" fillId="0" borderId="2" xfId="3" applyFont="1" applyBorder="1" applyAlignment="1">
      <alignment horizontal="center"/>
    </xf>
    <xf numFmtId="0" fontId="9" fillId="0" borderId="3" xfId="3" applyFont="1" applyBorder="1" applyAlignment="1">
      <alignment horizontal="center"/>
    </xf>
    <xf numFmtId="0" fontId="9" fillId="2" borderId="4" xfId="3" applyFont="1" applyFill="1" applyBorder="1"/>
    <xf numFmtId="0" fontId="9" fillId="0" borderId="5" xfId="3" applyFont="1" applyBorder="1" applyAlignment="1">
      <alignment horizontal="center"/>
    </xf>
    <xf numFmtId="0" fontId="9" fillId="0" borderId="6" xfId="3" applyFont="1" applyBorder="1" applyAlignment="1">
      <alignment horizontal="center"/>
    </xf>
    <xf numFmtId="0" fontId="10" fillId="3" borderId="7" xfId="3" applyFont="1" applyFill="1" applyBorder="1"/>
    <xf numFmtId="41" fontId="10" fillId="3" borderId="0" xfId="1" quotePrefix="1" applyNumberFormat="1" applyFont="1" applyFill="1" applyBorder="1" applyAlignment="1"/>
    <xf numFmtId="0" fontId="10" fillId="0" borderId="7" xfId="3" applyFont="1" applyBorder="1"/>
    <xf numFmtId="41" fontId="10" fillId="0" borderId="0" xfId="1" quotePrefix="1" applyNumberFormat="1" applyFont="1" applyFill="1" applyBorder="1" applyAlignment="1"/>
    <xf numFmtId="0" fontId="10" fillId="0" borderId="4" xfId="3" applyFont="1" applyBorder="1"/>
    <xf numFmtId="0" fontId="9" fillId="0" borderId="9" xfId="3" applyFont="1" applyBorder="1"/>
    <xf numFmtId="41" fontId="9" fillId="0" borderId="10" xfId="1" applyNumberFormat="1" applyFont="1" applyFill="1" applyBorder="1" applyAlignment="1"/>
    <xf numFmtId="0" fontId="10" fillId="0" borderId="12" xfId="3" applyFont="1" applyBorder="1"/>
    <xf numFmtId="41" fontId="10" fillId="0" borderId="13" xfId="1" applyNumberFormat="1" applyFont="1" applyFill="1" applyBorder="1" applyAlignment="1"/>
    <xf numFmtId="0" fontId="9" fillId="0" borderId="16" xfId="3" applyFont="1" applyBorder="1"/>
    <xf numFmtId="41" fontId="9" fillId="0" borderId="17" xfId="1" applyNumberFormat="1" applyFont="1" applyFill="1" applyBorder="1" applyAlignment="1"/>
    <xf numFmtId="0" fontId="11" fillId="0" borderId="0" xfId="3" applyFont="1" applyAlignment="1">
      <alignment horizontal="left"/>
    </xf>
    <xf numFmtId="14" fontId="12" fillId="0" borderId="0" xfId="3" applyNumberFormat="1" applyFont="1" applyAlignment="1">
      <alignment horizontal="right"/>
    </xf>
    <xf numFmtId="41" fontId="12" fillId="0" borderId="0" xfId="3" applyNumberFormat="1" applyFont="1" applyAlignment="1">
      <alignment horizontal="right"/>
    </xf>
    <xf numFmtId="0" fontId="11" fillId="0" borderId="0" xfId="4" applyFont="1" applyAlignment="1">
      <alignment horizontal="right"/>
    </xf>
    <xf numFmtId="0" fontId="14" fillId="0" borderId="0" xfId="5" applyFont="1"/>
    <xf numFmtId="14" fontId="11" fillId="0" borderId="0" xfId="4" applyNumberFormat="1" applyFont="1" applyAlignment="1">
      <alignment horizontal="right"/>
    </xf>
    <xf numFmtId="0" fontId="15" fillId="0" borderId="0" xfId="5" applyFont="1"/>
    <xf numFmtId="0" fontId="11" fillId="0" borderId="0" xfId="3" applyFont="1"/>
    <xf numFmtId="0" fontId="16" fillId="0" borderId="0" xfId="6" applyFont="1" applyAlignment="1">
      <alignment vertical="top"/>
    </xf>
    <xf numFmtId="0" fontId="10" fillId="0" borderId="0" xfId="3" applyFont="1"/>
    <xf numFmtId="164" fontId="10" fillId="0" borderId="0" xfId="1" applyNumberFormat="1" applyFont="1" applyBorder="1" applyAlignment="1"/>
    <xf numFmtId="0" fontId="17" fillId="0" borderId="0" xfId="2" applyFont="1"/>
    <xf numFmtId="0" fontId="10" fillId="0" borderId="0" xfId="4" applyFont="1" applyAlignment="1">
      <alignment horizontal="right"/>
    </xf>
    <xf numFmtId="0" fontId="17" fillId="0" borderId="0" xfId="7" applyFont="1"/>
    <xf numFmtId="0" fontId="7" fillId="0" borderId="1" xfId="2" applyFont="1" applyBorder="1"/>
    <xf numFmtId="0" fontId="7" fillId="4" borderId="2" xfId="2" applyFont="1" applyFill="1" applyBorder="1" applyAlignment="1">
      <alignment horizontal="center" vertical="center"/>
    </xf>
    <xf numFmtId="0" fontId="9" fillId="0" borderId="2" xfId="4" applyFont="1" applyBorder="1" applyAlignment="1">
      <alignment horizontal="center" vertical="center"/>
    </xf>
    <xf numFmtId="3" fontId="9" fillId="0" borderId="2" xfId="4" applyNumberFormat="1" applyFont="1" applyBorder="1" applyAlignment="1">
      <alignment horizontal="center" vertical="center" wrapText="1"/>
    </xf>
    <xf numFmtId="0" fontId="7" fillId="4" borderId="3" xfId="2" applyFont="1" applyFill="1" applyBorder="1" applyAlignment="1">
      <alignment horizontal="center" vertical="center"/>
    </xf>
    <xf numFmtId="0" fontId="7" fillId="0" borderId="4" xfId="2" applyFont="1" applyBorder="1"/>
    <xf numFmtId="0" fontId="7" fillId="4" borderId="5" xfId="2" applyFont="1" applyFill="1" applyBorder="1" applyAlignment="1">
      <alignment horizontal="center" vertical="center"/>
    </xf>
    <xf numFmtId="0" fontId="9" fillId="0" borderId="5" xfId="4" applyFont="1" applyBorder="1" applyAlignment="1">
      <alignment horizontal="center" vertical="center"/>
    </xf>
    <xf numFmtId="0" fontId="7" fillId="4" borderId="6" xfId="2" applyFont="1" applyFill="1" applyBorder="1" applyAlignment="1">
      <alignment horizontal="center" vertical="center"/>
    </xf>
    <xf numFmtId="165" fontId="10" fillId="0" borderId="7" xfId="8" quotePrefix="1" applyNumberFormat="1" applyFont="1" applyFill="1" applyBorder="1" applyAlignment="1">
      <alignment horizontal="left"/>
    </xf>
    <xf numFmtId="41" fontId="15" fillId="4" borderId="0" xfId="9" applyNumberFormat="1" applyFont="1" applyFill="1" applyBorder="1" applyAlignment="1"/>
    <xf numFmtId="41" fontId="16" fillId="0" borderId="0" xfId="9" applyNumberFormat="1" applyFont="1" applyFill="1" applyBorder="1" applyAlignment="1"/>
    <xf numFmtId="41" fontId="10" fillId="0" borderId="0" xfId="9" applyNumberFormat="1" applyFont="1" applyFill="1" applyBorder="1" applyAlignment="1"/>
    <xf numFmtId="165" fontId="15" fillId="4" borderId="8" xfId="9" applyNumberFormat="1" applyFont="1" applyFill="1" applyBorder="1" applyAlignment="1"/>
    <xf numFmtId="165" fontId="10" fillId="0" borderId="7" xfId="8" applyNumberFormat="1" applyFont="1" applyFill="1" applyBorder="1"/>
    <xf numFmtId="41" fontId="17" fillId="0" borderId="0" xfId="9" applyNumberFormat="1" applyFont="1" applyFill="1" applyBorder="1" applyAlignment="1"/>
    <xf numFmtId="165" fontId="10" fillId="3" borderId="7" xfId="8" applyNumberFormat="1" applyFont="1" applyFill="1" applyBorder="1"/>
    <xf numFmtId="41" fontId="16" fillId="3" borderId="0" xfId="9" applyNumberFormat="1" applyFont="1" applyFill="1" applyBorder="1" applyAlignment="1"/>
    <xf numFmtId="41" fontId="10" fillId="3" borderId="0" xfId="9" applyNumberFormat="1" applyFont="1" applyFill="1" applyBorder="1" applyAlignment="1"/>
    <xf numFmtId="41" fontId="17" fillId="3" borderId="0" xfId="9" applyNumberFormat="1" applyFont="1" applyFill="1" applyBorder="1" applyAlignment="1"/>
    <xf numFmtId="165" fontId="10" fillId="3" borderId="4" xfId="8" applyNumberFormat="1" applyFont="1" applyFill="1" applyBorder="1"/>
    <xf numFmtId="41" fontId="15" fillId="4" borderId="5" xfId="9" applyNumberFormat="1" applyFont="1" applyFill="1" applyBorder="1" applyAlignment="1"/>
    <xf numFmtId="41" fontId="16" fillId="3" borderId="5" xfId="9" applyNumberFormat="1" applyFont="1" applyFill="1" applyBorder="1" applyAlignment="1"/>
    <xf numFmtId="41" fontId="10" fillId="3" borderId="5" xfId="9" applyNumberFormat="1" applyFont="1" applyFill="1" applyBorder="1" applyAlignment="1"/>
    <xf numFmtId="165" fontId="15" fillId="4" borderId="6" xfId="9" applyNumberFormat="1" applyFont="1" applyFill="1" applyBorder="1" applyAlignment="1"/>
    <xf numFmtId="0" fontId="18" fillId="0" borderId="0" xfId="3" applyFont="1"/>
    <xf numFmtId="41" fontId="10" fillId="0" borderId="21" xfId="1" quotePrefix="1" applyNumberFormat="1" applyFont="1" applyFill="1" applyBorder="1" applyAlignment="1"/>
    <xf numFmtId="0" fontId="9" fillId="0" borderId="19" xfId="3" applyFont="1" applyBorder="1" applyAlignment="1">
      <alignment horizontal="center"/>
    </xf>
    <xf numFmtId="0" fontId="9" fillId="0" borderId="21" xfId="3" applyFont="1" applyBorder="1" applyAlignment="1">
      <alignment horizontal="center"/>
    </xf>
    <xf numFmtId="41" fontId="9" fillId="0" borderId="21" xfId="1" applyNumberFormat="1" applyFont="1" applyFill="1" applyBorder="1" applyAlignment="1"/>
    <xf numFmtId="41" fontId="10" fillId="0" borderId="21" xfId="1" applyNumberFormat="1" applyFont="1" applyFill="1" applyBorder="1" applyAlignment="1"/>
    <xf numFmtId="41" fontId="9" fillId="0" borderId="20" xfId="1" applyNumberFormat="1" applyFont="1" applyFill="1" applyBorder="1" applyAlignment="1"/>
    <xf numFmtId="0" fontId="5" fillId="0" borderId="0" xfId="6" applyAlignment="1"/>
    <xf numFmtId="0" fontId="5" fillId="5" borderId="0" xfId="6" applyFill="1" applyAlignment="1"/>
    <xf numFmtId="14" fontId="5" fillId="0" borderId="0" xfId="6" applyNumberFormat="1" applyAlignment="1"/>
    <xf numFmtId="14" fontId="5" fillId="0" borderId="0" xfId="6" applyNumberFormat="1" applyAlignment="1">
      <alignment horizontal="left"/>
    </xf>
    <xf numFmtId="41" fontId="10" fillId="3" borderId="8" xfId="1" quotePrefix="1" applyNumberFormat="1" applyFont="1" applyFill="1" applyBorder="1" applyAlignment="1"/>
    <xf numFmtId="41" fontId="10" fillId="0" borderId="8" xfId="1" quotePrefix="1" applyNumberFormat="1" applyFont="1" applyFill="1" applyBorder="1" applyAlignment="1"/>
    <xf numFmtId="41" fontId="9" fillId="0" borderId="11" xfId="1" applyNumberFormat="1" applyFont="1" applyFill="1" applyBorder="1" applyAlignment="1"/>
    <xf numFmtId="41" fontId="10" fillId="0" borderId="22" xfId="1" applyNumberFormat="1" applyFont="1" applyFill="1" applyBorder="1" applyAlignment="1"/>
    <xf numFmtId="41" fontId="9" fillId="0" borderId="18" xfId="1" applyNumberFormat="1" applyFont="1" applyFill="1" applyBorder="1" applyAlignment="1"/>
    <xf numFmtId="3" fontId="9" fillId="0" borderId="3" xfId="4" applyNumberFormat="1" applyFont="1" applyBorder="1" applyAlignment="1">
      <alignment horizontal="center" vertical="center" wrapText="1"/>
    </xf>
    <xf numFmtId="0" fontId="9" fillId="0" borderId="6" xfId="4" applyFont="1" applyBorder="1" applyAlignment="1">
      <alignment horizontal="center" vertical="center"/>
    </xf>
    <xf numFmtId="41" fontId="10" fillId="0" borderId="8" xfId="9" applyNumberFormat="1" applyFont="1" applyFill="1" applyBorder="1" applyAlignment="1"/>
    <xf numFmtId="41" fontId="17" fillId="0" borderId="8" xfId="9" applyNumberFormat="1" applyFont="1" applyFill="1" applyBorder="1" applyAlignment="1"/>
    <xf numFmtId="41" fontId="10" fillId="3" borderId="8" xfId="9" applyNumberFormat="1" applyFont="1" applyFill="1" applyBorder="1" applyAlignment="1"/>
    <xf numFmtId="41" fontId="17" fillId="3" borderId="8" xfId="9" applyNumberFormat="1" applyFont="1" applyFill="1" applyBorder="1" applyAlignment="1"/>
    <xf numFmtId="41" fontId="10" fillId="3" borderId="6" xfId="9" applyNumberFormat="1" applyFont="1" applyFill="1" applyBorder="1" applyAlignment="1"/>
    <xf numFmtId="41" fontId="10" fillId="3" borderId="8" xfId="1" quotePrefix="1" applyNumberFormat="1" applyFont="1" applyFill="1" applyBorder="1" applyAlignment="1" applyProtection="1"/>
    <xf numFmtId="0" fontId="19" fillId="0" borderId="0" xfId="2" applyFont="1"/>
    <xf numFmtId="0" fontId="20" fillId="0" borderId="0" xfId="2" applyFont="1"/>
    <xf numFmtId="0" fontId="21" fillId="0" borderId="0" xfId="2" applyFont="1"/>
    <xf numFmtId="41" fontId="16" fillId="4" borderId="0" xfId="9" applyNumberFormat="1" applyFont="1" applyFill="1" applyBorder="1" applyAlignment="1"/>
    <xf numFmtId="41" fontId="16" fillId="4" borderId="5" xfId="9" applyNumberFormat="1" applyFont="1" applyFill="1" applyBorder="1" applyAlignment="1"/>
    <xf numFmtId="0" fontId="7" fillId="0" borderId="3" xfId="2" applyFont="1" applyBorder="1" applyAlignment="1">
      <alignment horizontal="center"/>
    </xf>
    <xf numFmtId="0" fontId="7" fillId="0" borderId="6" xfId="2" applyFont="1" applyBorder="1" applyAlignment="1">
      <alignment horizontal="center"/>
    </xf>
    <xf numFmtId="9" fontId="10" fillId="3" borderId="8" xfId="1" applyFont="1" applyFill="1" applyBorder="1" applyAlignment="1"/>
    <xf numFmtId="9" fontId="10" fillId="3" borderId="8" xfId="1" applyFont="1" applyFill="1" applyBorder="1" applyAlignment="1">
      <alignment horizontal="right"/>
    </xf>
    <xf numFmtId="9" fontId="10" fillId="0" borderId="8" xfId="1" applyFont="1" applyFill="1" applyBorder="1" applyAlignment="1"/>
    <xf numFmtId="41" fontId="10" fillId="3" borderId="0" xfId="1" quotePrefix="1" applyNumberFormat="1" applyFont="1" applyFill="1" applyBorder="1" applyAlignment="1" applyProtection="1"/>
    <xf numFmtId="0" fontId="7" fillId="6" borderId="2" xfId="2" applyFont="1" applyFill="1" applyBorder="1" applyAlignment="1">
      <alignment horizontal="center"/>
    </xf>
    <xf numFmtId="0" fontId="7" fillId="6" borderId="5" xfId="2" applyFont="1" applyFill="1" applyBorder="1" applyAlignment="1">
      <alignment horizontal="center"/>
    </xf>
    <xf numFmtId="41" fontId="10" fillId="6" borderId="0" xfId="1" applyNumberFormat="1" applyFont="1" applyFill="1" applyBorder="1" applyAlignment="1"/>
    <xf numFmtId="41" fontId="7" fillId="6" borderId="23" xfId="1" applyNumberFormat="1" applyFont="1" applyFill="1" applyBorder="1" applyAlignment="1"/>
    <xf numFmtId="0" fontId="9" fillId="7" borderId="2" xfId="3" applyFont="1" applyFill="1" applyBorder="1" applyAlignment="1">
      <alignment horizontal="center"/>
    </xf>
    <xf numFmtId="0" fontId="9" fillId="7" borderId="5" xfId="3" applyFont="1" applyFill="1" applyBorder="1" applyAlignment="1">
      <alignment horizontal="center"/>
    </xf>
    <xf numFmtId="3" fontId="9" fillId="7" borderId="5" xfId="4" applyNumberFormat="1" applyFont="1" applyFill="1" applyBorder="1" applyAlignment="1">
      <alignment horizontal="center"/>
    </xf>
    <xf numFmtId="41" fontId="16" fillId="7" borderId="0" xfId="9" applyNumberFormat="1" applyFont="1" applyFill="1" applyBorder="1" applyAlignment="1"/>
    <xf numFmtId="41" fontId="7" fillId="7" borderId="23" xfId="9" applyNumberFormat="1" applyFont="1" applyFill="1" applyBorder="1" applyAlignment="1"/>
    <xf numFmtId="0" fontId="2" fillId="0" borderId="0" xfId="2"/>
    <xf numFmtId="0" fontId="22" fillId="0" borderId="0" xfId="2" applyFont="1"/>
    <xf numFmtId="0" fontId="23" fillId="0" borderId="0" xfId="7" applyFont="1"/>
    <xf numFmtId="165" fontId="15" fillId="4" borderId="5" xfId="9" applyNumberFormat="1" applyFont="1" applyFill="1" applyBorder="1" applyAlignment="1"/>
    <xf numFmtId="165" fontId="15" fillId="4" borderId="0" xfId="9" applyNumberFormat="1" applyFont="1" applyFill="1" applyBorder="1" applyAlignment="1"/>
    <xf numFmtId="0" fontId="9" fillId="0" borderId="5" xfId="4" applyFont="1" applyBorder="1" applyAlignment="1">
      <alignment horizontal="center" vertical="center" wrapText="1"/>
    </xf>
    <xf numFmtId="37" fontId="15" fillId="0" borderId="0" xfId="9" applyNumberFormat="1" applyFont="1" applyFill="1" applyBorder="1" applyAlignment="1">
      <alignment horizontal="right"/>
    </xf>
    <xf numFmtId="165" fontId="9" fillId="0" borderId="0" xfId="8" applyNumberFormat="1" applyFont="1" applyFill="1" applyBorder="1"/>
    <xf numFmtId="0" fontId="24" fillId="0" borderId="0" xfId="5" applyFont="1"/>
    <xf numFmtId="43" fontId="21" fillId="0" borderId="0" xfId="11" applyFont="1" applyAlignment="1"/>
    <xf numFmtId="9" fontId="21" fillId="0" borderId="0" xfId="12" applyFont="1" applyAlignment="1"/>
    <xf numFmtId="3" fontId="21" fillId="0" borderId="0" xfId="7" applyNumberFormat="1" applyFont="1"/>
    <xf numFmtId="9" fontId="7" fillId="0" borderId="25" xfId="2" applyNumberFormat="1" applyFont="1" applyBorder="1"/>
    <xf numFmtId="41" fontId="7" fillId="0" borderId="26" xfId="9" applyNumberFormat="1" applyFont="1" applyBorder="1" applyAlignment="1"/>
    <xf numFmtId="165" fontId="9" fillId="0" borderId="27" xfId="8" applyNumberFormat="1" applyFont="1" applyFill="1" applyBorder="1"/>
    <xf numFmtId="9" fontId="17" fillId="0" borderId="15" xfId="12" applyFont="1" applyBorder="1" applyAlignment="1"/>
    <xf numFmtId="41" fontId="17" fillId="0" borderId="14" xfId="11" applyNumberFormat="1" applyFont="1" applyBorder="1" applyAlignment="1"/>
    <xf numFmtId="41" fontId="17" fillId="0" borderId="14" xfId="2" applyNumberFormat="1" applyFont="1" applyBorder="1"/>
    <xf numFmtId="41" fontId="10" fillId="0" borderId="14" xfId="11" applyNumberFormat="1" applyFont="1" applyBorder="1" applyAlignment="1"/>
    <xf numFmtId="165" fontId="10" fillId="0" borderId="28" xfId="8" applyNumberFormat="1" applyFont="1" applyFill="1" applyBorder="1"/>
    <xf numFmtId="9" fontId="7" fillId="0" borderId="8" xfId="2" applyNumberFormat="1" applyFont="1" applyBorder="1"/>
    <xf numFmtId="41" fontId="7" fillId="0" borderId="0" xfId="9" applyNumberFormat="1" applyFont="1" applyBorder="1" applyAlignment="1"/>
    <xf numFmtId="165" fontId="9" fillId="0" borderId="7" xfId="8" applyNumberFormat="1" applyFont="1" applyFill="1" applyBorder="1"/>
    <xf numFmtId="41" fontId="17" fillId="0" borderId="0" xfId="2" applyNumberFormat="1" applyFont="1"/>
    <xf numFmtId="9" fontId="17" fillId="0" borderId="6" xfId="10" applyFont="1" applyBorder="1" applyAlignment="1"/>
    <xf numFmtId="41" fontId="17" fillId="0" borderId="5" xfId="9" applyNumberFormat="1" applyFont="1" applyBorder="1" applyAlignment="1"/>
    <xf numFmtId="41" fontId="17" fillId="0" borderId="5" xfId="12" applyNumberFormat="1" applyFont="1" applyBorder="1" applyAlignment="1"/>
    <xf numFmtId="41" fontId="16" fillId="0" borderId="5" xfId="9" applyNumberFormat="1" applyFont="1" applyFill="1" applyBorder="1" applyAlignment="1"/>
    <xf numFmtId="165" fontId="10" fillId="0" borderId="4" xfId="8" applyNumberFormat="1" applyFont="1" applyBorder="1"/>
    <xf numFmtId="9" fontId="10" fillId="3" borderId="8" xfId="10" applyFont="1" applyFill="1" applyBorder="1" applyAlignment="1"/>
    <xf numFmtId="41" fontId="10" fillId="3" borderId="0" xfId="12" applyNumberFormat="1" applyFont="1" applyFill="1" applyBorder="1" applyAlignment="1"/>
    <xf numFmtId="9" fontId="17" fillId="0" borderId="8" xfId="10" applyFont="1" applyBorder="1" applyAlignment="1"/>
    <xf numFmtId="41" fontId="17" fillId="0" borderId="0" xfId="9" applyNumberFormat="1" applyFont="1" applyBorder="1" applyAlignment="1"/>
    <xf numFmtId="41" fontId="17" fillId="0" borderId="0" xfId="12" applyNumberFormat="1" applyFont="1" applyBorder="1" applyAlignment="1"/>
    <xf numFmtId="165" fontId="10" fillId="0" borderId="7" xfId="8" applyNumberFormat="1" applyFont="1" applyBorder="1"/>
    <xf numFmtId="165" fontId="10" fillId="0" borderId="7" xfId="8" quotePrefix="1" applyNumberFormat="1" applyFont="1" applyBorder="1" applyAlignment="1">
      <alignment horizontal="left"/>
    </xf>
    <xf numFmtId="165" fontId="10" fillId="3" borderId="7" xfId="8" quotePrefix="1" applyNumberFormat="1" applyFont="1" applyFill="1" applyBorder="1" applyAlignment="1">
      <alignment horizontal="left"/>
    </xf>
    <xf numFmtId="0" fontId="23" fillId="0" borderId="0" xfId="2" applyFont="1"/>
    <xf numFmtId="0" fontId="7" fillId="7" borderId="2" xfId="2" applyFont="1" applyFill="1" applyBorder="1" applyAlignment="1">
      <alignment horizontal="center" vertical="center"/>
    </xf>
    <xf numFmtId="0" fontId="7" fillId="7" borderId="5" xfId="2" applyFont="1" applyFill="1" applyBorder="1" applyAlignment="1">
      <alignment horizontal="center" vertical="center"/>
    </xf>
    <xf numFmtId="41" fontId="15" fillId="7" borderId="0" xfId="9" applyNumberFormat="1" applyFont="1" applyFill="1" applyBorder="1" applyAlignment="1"/>
    <xf numFmtId="41" fontId="15" fillId="7" borderId="5" xfId="9" applyNumberFormat="1" applyFont="1" applyFill="1" applyBorder="1" applyAlignment="1"/>
    <xf numFmtId="41" fontId="7" fillId="7" borderId="0" xfId="9" applyNumberFormat="1" applyFont="1" applyFill="1" applyBorder="1" applyAlignment="1"/>
    <xf numFmtId="41" fontId="7" fillId="7" borderId="14" xfId="11" applyNumberFormat="1" applyFont="1" applyFill="1" applyBorder="1" applyAlignment="1"/>
    <xf numFmtId="41" fontId="7" fillId="7" borderId="26" xfId="9" applyNumberFormat="1" applyFont="1" applyFill="1" applyBorder="1" applyAlignment="1"/>
    <xf numFmtId="41" fontId="10" fillId="6" borderId="0" xfId="9" applyNumberFormat="1" applyFont="1" applyFill="1" applyBorder="1" applyAlignment="1"/>
    <xf numFmtId="41" fontId="10" fillId="6" borderId="5" xfId="9" applyNumberFormat="1" applyFont="1" applyFill="1" applyBorder="1" applyAlignment="1"/>
    <xf numFmtId="41" fontId="7" fillId="6" borderId="0" xfId="9" applyNumberFormat="1" applyFont="1" applyFill="1" applyBorder="1" applyAlignment="1"/>
    <xf numFmtId="41" fontId="10" fillId="6" borderId="14" xfId="4" applyNumberFormat="1" applyFont="1" applyFill="1" applyBorder="1" applyAlignment="1">
      <alignment horizontal="right"/>
    </xf>
    <xf numFmtId="41" fontId="10" fillId="6" borderId="26" xfId="4" applyNumberFormat="1" applyFont="1" applyFill="1" applyBorder="1" applyAlignment="1">
      <alignment horizontal="right"/>
    </xf>
    <xf numFmtId="47" fontId="5" fillId="0" borderId="0" xfId="6" applyNumberFormat="1" applyAlignment="1"/>
    <xf numFmtId="41" fontId="10" fillId="3" borderId="5" xfId="1" quotePrefix="1" applyNumberFormat="1" applyFont="1" applyFill="1" applyBorder="1" applyAlignment="1"/>
    <xf numFmtId="0" fontId="9" fillId="8" borderId="3" xfId="3" applyFont="1" applyFill="1" applyBorder="1" applyAlignment="1">
      <alignment horizontal="center"/>
    </xf>
    <xf numFmtId="0" fontId="9" fillId="8" borderId="6" xfId="3" applyFont="1" applyFill="1" applyBorder="1" applyAlignment="1">
      <alignment horizontal="center"/>
    </xf>
    <xf numFmtId="41" fontId="10" fillId="9" borderId="2" xfId="12" applyNumberFormat="1" applyFont="1" applyFill="1" applyBorder="1" applyAlignment="1"/>
    <xf numFmtId="165" fontId="10" fillId="9" borderId="2" xfId="12" quotePrefix="1" applyNumberFormat="1" applyFont="1" applyFill="1" applyBorder="1" applyAlignment="1"/>
    <xf numFmtId="41" fontId="10" fillId="8" borderId="3" xfId="12" applyNumberFormat="1" applyFont="1" applyFill="1" applyBorder="1" applyAlignment="1"/>
    <xf numFmtId="41" fontId="10" fillId="0" borderId="0" xfId="12" applyNumberFormat="1" applyFont="1" applyFill="1" applyBorder="1" applyAlignment="1"/>
    <xf numFmtId="41" fontId="10" fillId="0" borderId="0" xfId="12" quotePrefix="1" applyNumberFormat="1" applyFont="1" applyFill="1" applyBorder="1" applyAlignment="1"/>
    <xf numFmtId="41" fontId="10" fillId="8" borderId="8" xfId="12" applyNumberFormat="1" applyFont="1" applyFill="1" applyBorder="1" applyAlignment="1"/>
    <xf numFmtId="41" fontId="10" fillId="9" borderId="0" xfId="12" applyNumberFormat="1" applyFont="1" applyFill="1" applyBorder="1" applyAlignment="1"/>
    <xf numFmtId="41" fontId="10" fillId="9" borderId="0" xfId="12" quotePrefix="1" applyNumberFormat="1" applyFont="1" applyFill="1" applyBorder="1" applyAlignment="1"/>
    <xf numFmtId="41" fontId="10" fillId="0" borderId="5" xfId="12" applyNumberFormat="1" applyFont="1" applyFill="1" applyBorder="1" applyAlignment="1"/>
    <xf numFmtId="41" fontId="10" fillId="0" borderId="5" xfId="12" quotePrefix="1" applyNumberFormat="1" applyFont="1" applyFill="1" applyBorder="1" applyAlignment="1"/>
    <xf numFmtId="41" fontId="10" fillId="8" borderId="6" xfId="12" applyNumberFormat="1" applyFont="1" applyFill="1" applyBorder="1" applyAlignment="1"/>
    <xf numFmtId="41" fontId="10" fillId="0" borderId="23" xfId="12" applyNumberFormat="1" applyFont="1" applyFill="1" applyBorder="1" applyAlignment="1"/>
    <xf numFmtId="41" fontId="10" fillId="8" borderId="24" xfId="12" applyNumberFormat="1" applyFont="1" applyFill="1" applyBorder="1" applyAlignment="1"/>
    <xf numFmtId="0" fontId="5" fillId="0" borderId="0" xfId="3"/>
    <xf numFmtId="0" fontId="25" fillId="0" borderId="0" xfId="2" applyFont="1"/>
    <xf numFmtId="0" fontId="26" fillId="0" borderId="0" xfId="2" applyFont="1"/>
    <xf numFmtId="0" fontId="9" fillId="9" borderId="3" xfId="3" applyFont="1" applyFill="1" applyBorder="1" applyAlignment="1">
      <alignment horizontal="center"/>
    </xf>
    <xf numFmtId="0" fontId="9" fillId="9" borderId="6" xfId="3" applyFont="1" applyFill="1" applyBorder="1" applyAlignment="1">
      <alignment horizontal="center"/>
    </xf>
    <xf numFmtId="41" fontId="25" fillId="0" borderId="0" xfId="9" applyNumberFormat="1" applyFont="1" applyFill="1" applyBorder="1" applyAlignment="1"/>
    <xf numFmtId="165" fontId="25" fillId="0" borderId="0" xfId="9" applyNumberFormat="1" applyFont="1" applyFill="1" applyBorder="1" applyAlignment="1"/>
    <xf numFmtId="41" fontId="10" fillId="9" borderId="8" xfId="12" applyNumberFormat="1" applyFont="1" applyFill="1" applyBorder="1" applyAlignment="1"/>
    <xf numFmtId="41" fontId="25" fillId="9" borderId="0" xfId="9" applyNumberFormat="1" applyFont="1" applyFill="1" applyBorder="1" applyAlignment="1"/>
    <xf numFmtId="41" fontId="25" fillId="9" borderId="5" xfId="9" applyNumberFormat="1" applyFont="1" applyFill="1" applyBorder="1" applyAlignment="1"/>
    <xf numFmtId="41" fontId="10" fillId="9" borderId="6" xfId="12" applyNumberFormat="1" applyFont="1" applyFill="1" applyBorder="1" applyAlignment="1"/>
    <xf numFmtId="0" fontId="10" fillId="3" borderId="1" xfId="3" applyFont="1" applyFill="1" applyBorder="1"/>
    <xf numFmtId="0" fontId="9" fillId="0" borderId="29" xfId="3" applyFont="1" applyBorder="1"/>
    <xf numFmtId="0" fontId="14" fillId="0" borderId="0" xfId="6" applyFont="1" applyAlignment="1">
      <alignment vertical="top"/>
    </xf>
    <xf numFmtId="0" fontId="9" fillId="0" borderId="1" xfId="3" applyFont="1" applyBorder="1"/>
    <xf numFmtId="41" fontId="9" fillId="0" borderId="2" xfId="1" applyNumberFormat="1" applyFont="1" applyFill="1" applyBorder="1" applyAlignment="1"/>
    <xf numFmtId="41" fontId="9" fillId="0" borderId="3" xfId="1" applyNumberFormat="1" applyFont="1" applyFill="1" applyBorder="1" applyAlignment="1"/>
    <xf numFmtId="41" fontId="9" fillId="0" borderId="16" xfId="1" applyNumberFormat="1" applyFont="1" applyFill="1" applyBorder="1" applyAlignment="1"/>
    <xf numFmtId="165" fontId="0" fillId="0" borderId="0" xfId="0" applyNumberFormat="1"/>
    <xf numFmtId="166" fontId="0" fillId="0" borderId="0" xfId="0" applyNumberFormat="1"/>
    <xf numFmtId="41" fontId="10" fillId="0" borderId="2" xfId="1" quotePrefix="1" applyNumberFormat="1" applyFont="1" applyFill="1" applyBorder="1" applyAlignment="1"/>
    <xf numFmtId="41" fontId="10" fillId="0" borderId="3" xfId="1" quotePrefix="1" applyNumberFormat="1" applyFont="1" applyFill="1" applyBorder="1" applyAlignment="1"/>
    <xf numFmtId="41" fontId="16" fillId="0" borderId="8" xfId="9" applyNumberFormat="1" applyFont="1" applyFill="1" applyBorder="1" applyAlignment="1"/>
    <xf numFmtId="41" fontId="17" fillId="3" borderId="5" xfId="9" applyNumberFormat="1" applyFont="1" applyFill="1" applyBorder="1" applyAlignment="1"/>
    <xf numFmtId="41" fontId="17" fillId="3" borderId="6" xfId="9" applyNumberFormat="1" applyFont="1" applyFill="1" applyBorder="1" applyAlignment="1"/>
    <xf numFmtId="41" fontId="9" fillId="0" borderId="23" xfId="1" applyNumberFormat="1" applyFont="1" applyFill="1" applyBorder="1" applyAlignment="1"/>
    <xf numFmtId="41" fontId="0" fillId="0" borderId="0" xfId="0" applyNumberFormat="1"/>
    <xf numFmtId="43" fontId="0" fillId="0" borderId="0" xfId="0" applyNumberFormat="1"/>
    <xf numFmtId="167" fontId="0" fillId="0" borderId="0" xfId="0" applyNumberFormat="1"/>
    <xf numFmtId="168" fontId="0" fillId="0" borderId="0" xfId="0" applyNumberFormat="1" applyAlignment="1">
      <alignment horizontal="right"/>
    </xf>
    <xf numFmtId="167" fontId="0" fillId="0" borderId="0" xfId="0" quotePrefix="1" applyNumberFormat="1"/>
    <xf numFmtId="168" fontId="0" fillId="0" borderId="0" xfId="0" quotePrefix="1" applyNumberFormat="1" applyAlignment="1">
      <alignment horizontal="right"/>
    </xf>
    <xf numFmtId="168" fontId="0" fillId="0" borderId="0" xfId="0" applyNumberFormat="1" applyAlignment="1">
      <alignment horizontal="left"/>
    </xf>
    <xf numFmtId="9" fontId="17" fillId="0" borderId="8" xfId="1" applyFont="1" applyFill="1" applyBorder="1" applyAlignment="1"/>
    <xf numFmtId="9" fontId="10" fillId="0" borderId="24" xfId="1" applyFont="1" applyFill="1" applyBorder="1" applyAlignment="1"/>
    <xf numFmtId="0" fontId="1" fillId="0" borderId="0" xfId="13"/>
    <xf numFmtId="0" fontId="9" fillId="2" borderId="1" xfId="4" applyFont="1" applyFill="1" applyBorder="1"/>
    <xf numFmtId="0" fontId="9" fillId="0" borderId="2" xfId="4" applyFont="1" applyBorder="1" applyAlignment="1">
      <alignment horizontal="center"/>
    </xf>
    <xf numFmtId="0" fontId="1" fillId="0" borderId="2" xfId="13" applyBorder="1"/>
    <xf numFmtId="0" fontId="9" fillId="0" borderId="3" xfId="4" applyFont="1" applyBorder="1" applyAlignment="1">
      <alignment horizontal="center"/>
    </xf>
    <xf numFmtId="0" fontId="9" fillId="2" borderId="7" xfId="4" applyFont="1" applyFill="1" applyBorder="1"/>
    <xf numFmtId="0" fontId="9" fillId="0" borderId="0" xfId="4" applyFont="1" applyAlignment="1">
      <alignment horizontal="center"/>
    </xf>
    <xf numFmtId="0" fontId="9" fillId="0" borderId="8" xfId="4" applyFont="1" applyBorder="1" applyAlignment="1">
      <alignment horizontal="center"/>
    </xf>
    <xf numFmtId="0" fontId="10" fillId="3" borderId="7" xfId="4" applyFont="1" applyFill="1" applyBorder="1"/>
    <xf numFmtId="169" fontId="10" fillId="3" borderId="0" xfId="14" applyNumberFormat="1" applyFont="1" applyFill="1" applyBorder="1" applyAlignment="1"/>
    <xf numFmtId="169" fontId="10" fillId="3" borderId="0" xfId="14" quotePrefix="1" applyNumberFormat="1" applyFont="1" applyFill="1" applyBorder="1" applyAlignment="1"/>
    <xf numFmtId="169" fontId="10" fillId="3" borderId="0" xfId="14" quotePrefix="1" applyNumberFormat="1" applyFont="1" applyFill="1" applyBorder="1" applyAlignment="1">
      <alignment horizontal="right"/>
    </xf>
    <xf numFmtId="170" fontId="1" fillId="0" borderId="0" xfId="13" applyNumberFormat="1"/>
    <xf numFmtId="169" fontId="10" fillId="3" borderId="8" xfId="14" applyNumberFormat="1" applyFont="1" applyFill="1" applyBorder="1" applyAlignment="1"/>
    <xf numFmtId="169" fontId="10" fillId="3" borderId="8" xfId="14" applyNumberFormat="1" applyFont="1" applyFill="1" applyBorder="1" applyAlignment="1">
      <alignment horizontal="right"/>
    </xf>
    <xf numFmtId="0" fontId="10" fillId="0" borderId="7" xfId="4" applyFont="1" applyBorder="1"/>
    <xf numFmtId="169" fontId="10" fillId="0" borderId="0" xfId="14" applyNumberFormat="1" applyFont="1" applyFill="1" applyBorder="1" applyAlignment="1"/>
    <xf numFmtId="169" fontId="10" fillId="0" borderId="0" xfId="14" quotePrefix="1" applyNumberFormat="1" applyFont="1" applyFill="1" applyBorder="1" applyAlignment="1"/>
    <xf numFmtId="169" fontId="10" fillId="0" borderId="0" xfId="14" quotePrefix="1" applyNumberFormat="1" applyFont="1" applyFill="1" applyBorder="1" applyAlignment="1">
      <alignment horizontal="right"/>
    </xf>
    <xf numFmtId="169" fontId="10" fillId="0" borderId="8" xfId="14" applyNumberFormat="1" applyFont="1" applyFill="1" applyBorder="1" applyAlignment="1"/>
    <xf numFmtId="169" fontId="10" fillId="0" borderId="8" xfId="14" applyNumberFormat="1" applyFont="1" applyFill="1" applyBorder="1" applyAlignment="1">
      <alignment horizontal="right"/>
    </xf>
    <xf numFmtId="171" fontId="10" fillId="3" borderId="0" xfId="14" applyNumberFormat="1" applyFont="1" applyFill="1" applyBorder="1" applyAlignment="1"/>
    <xf numFmtId="169" fontId="10" fillId="10" borderId="0" xfId="14" applyNumberFormat="1" applyFont="1" applyFill="1" applyBorder="1" applyAlignment="1"/>
    <xf numFmtId="169" fontId="10" fillId="10" borderId="8" xfId="14" applyNumberFormat="1" applyFont="1" applyFill="1" applyBorder="1" applyAlignment="1">
      <alignment horizontal="right"/>
    </xf>
    <xf numFmtId="0" fontId="1" fillId="0" borderId="5" xfId="13" applyBorder="1"/>
    <xf numFmtId="0" fontId="10" fillId="0" borderId="4" xfId="4" applyFont="1" applyBorder="1"/>
    <xf numFmtId="169" fontId="10" fillId="0" borderId="5" xfId="14" applyNumberFormat="1" applyFont="1" applyFill="1" applyBorder="1" applyAlignment="1"/>
    <xf numFmtId="169" fontId="10" fillId="0" borderId="5" xfId="14" quotePrefix="1" applyNumberFormat="1" applyFont="1" applyFill="1" applyBorder="1" applyAlignment="1"/>
    <xf numFmtId="169" fontId="10" fillId="0" borderId="5" xfId="14" quotePrefix="1" applyNumberFormat="1" applyFont="1" applyFill="1" applyBorder="1" applyAlignment="1">
      <alignment horizontal="right"/>
    </xf>
    <xf numFmtId="170" fontId="1" fillId="0" borderId="5" xfId="13" applyNumberFormat="1" applyBorder="1"/>
    <xf numFmtId="169" fontId="10" fillId="0" borderId="6" xfId="14" applyNumberFormat="1" applyFont="1" applyFill="1" applyBorder="1" applyAlignment="1"/>
    <xf numFmtId="169" fontId="10" fillId="0" borderId="4" xfId="14" applyNumberFormat="1" applyFont="1" applyFill="1" applyBorder="1" applyAlignment="1"/>
    <xf numFmtId="169" fontId="10" fillId="0" borderId="6" xfId="14" applyNumberFormat="1" applyFont="1" applyFill="1" applyBorder="1" applyAlignment="1">
      <alignment horizontal="right"/>
    </xf>
    <xf numFmtId="0" fontId="29" fillId="0" borderId="0" xfId="13" applyFont="1"/>
    <xf numFmtId="0" fontId="30" fillId="0" borderId="0" xfId="15" applyAlignment="1"/>
    <xf numFmtId="0" fontId="9" fillId="6" borderId="2" xfId="4" applyFont="1" applyFill="1" applyBorder="1" applyAlignment="1">
      <alignment horizontal="center"/>
    </xf>
    <xf numFmtId="0" fontId="9" fillId="6" borderId="0" xfId="4" applyFont="1" applyFill="1" applyAlignment="1">
      <alignment horizontal="center"/>
    </xf>
    <xf numFmtId="0" fontId="1" fillId="6" borderId="0" xfId="13" applyFill="1"/>
    <xf numFmtId="0" fontId="1" fillId="6" borderId="5" xfId="13" applyFill="1" applyBorder="1"/>
    <xf numFmtId="0" fontId="9" fillId="7" borderId="2" xfId="4" applyFont="1" applyFill="1" applyBorder="1" applyAlignment="1">
      <alignment horizontal="center"/>
    </xf>
    <xf numFmtId="0" fontId="9" fillId="7" borderId="0" xfId="4" applyFont="1" applyFill="1" applyAlignment="1">
      <alignment horizontal="center"/>
    </xf>
    <xf numFmtId="169" fontId="1" fillId="7" borderId="0" xfId="13" applyNumberFormat="1" applyFill="1"/>
    <xf numFmtId="169" fontId="1" fillId="7" borderId="5" xfId="13" applyNumberFormat="1" applyFill="1" applyBorder="1"/>
    <xf numFmtId="169" fontId="1" fillId="0" borderId="0" xfId="13" applyNumberFormat="1"/>
    <xf numFmtId="0" fontId="29" fillId="0" borderId="0" xfId="13" applyFont="1" applyAlignment="1">
      <alignment wrapText="1"/>
    </xf>
    <xf numFmtId="49" fontId="3" fillId="0" borderId="0" xfId="2" applyNumberFormat="1" applyFont="1" applyAlignment="1">
      <alignment wrapText="1"/>
    </xf>
    <xf numFmtId="49" fontId="7" fillId="0" borderId="0" xfId="2" applyNumberFormat="1" applyFont="1" applyAlignment="1">
      <alignment wrapText="1"/>
    </xf>
    <xf numFmtId="0" fontId="7" fillId="0" borderId="2" xfId="2" applyFont="1" applyBorder="1"/>
    <xf numFmtId="49" fontId="7" fillId="0" borderId="2" xfId="2" applyNumberFormat="1" applyFont="1" applyBorder="1" applyAlignment="1">
      <alignment wrapText="1"/>
    </xf>
    <xf numFmtId="0" fontId="7" fillId="0" borderId="5" xfId="2" applyFont="1" applyBorder="1"/>
    <xf numFmtId="49" fontId="7" fillId="0" borderId="5" xfId="2" applyNumberFormat="1" applyFont="1" applyBorder="1" applyAlignment="1">
      <alignment wrapText="1"/>
    </xf>
    <xf numFmtId="49" fontId="9" fillId="0" borderId="5" xfId="4" applyNumberFormat="1" applyFont="1" applyBorder="1" applyAlignment="1">
      <alignment horizontal="center" vertical="center" wrapText="1"/>
    </xf>
    <xf numFmtId="0" fontId="17" fillId="0" borderId="7" xfId="2" applyFont="1" applyBorder="1"/>
    <xf numFmtId="49" fontId="17" fillId="0" borderId="0" xfId="2" applyNumberFormat="1" applyFont="1" applyAlignment="1">
      <alignment wrapText="1"/>
    </xf>
    <xf numFmtId="41" fontId="10" fillId="0" borderId="0" xfId="4" applyNumberFormat="1" applyFont="1" applyAlignment="1">
      <alignment horizontal="center" vertical="center" wrapText="1"/>
    </xf>
    <xf numFmtId="0" fontId="7" fillId="0" borderId="8" xfId="2" applyFont="1" applyBorder="1" applyAlignment="1">
      <alignment horizontal="center"/>
    </xf>
    <xf numFmtId="0" fontId="17" fillId="3" borderId="7" xfId="2" applyFont="1" applyFill="1" applyBorder="1"/>
    <xf numFmtId="0" fontId="17" fillId="3" borderId="0" xfId="2" applyFont="1" applyFill="1"/>
    <xf numFmtId="49" fontId="17" fillId="3" borderId="0" xfId="2" applyNumberFormat="1" applyFont="1" applyFill="1" applyAlignment="1">
      <alignment wrapText="1"/>
    </xf>
    <xf numFmtId="41" fontId="10" fillId="3" borderId="0" xfId="4" applyNumberFormat="1" applyFont="1" applyFill="1" applyAlignment="1">
      <alignment horizontal="center" vertical="center" wrapText="1"/>
    </xf>
    <xf numFmtId="9" fontId="10" fillId="3" borderId="8" xfId="12" applyFont="1" applyFill="1" applyBorder="1" applyAlignment="1"/>
    <xf numFmtId="9" fontId="17" fillId="0" borderId="8" xfId="12" applyFont="1" applyBorder="1" applyAlignment="1">
      <alignment horizontal="right"/>
    </xf>
    <xf numFmtId="41" fontId="17" fillId="3" borderId="0" xfId="2" applyNumberFormat="1" applyFont="1" applyFill="1"/>
    <xf numFmtId="9" fontId="10" fillId="3" borderId="8" xfId="12" applyFont="1" applyFill="1" applyBorder="1" applyAlignment="1">
      <alignment horizontal="right"/>
    </xf>
    <xf numFmtId="0" fontId="31" fillId="0" borderId="0" xfId="16" applyAlignment="1"/>
    <xf numFmtId="49" fontId="31" fillId="0" borderId="0" xfId="16" applyNumberFormat="1">
      <alignment wrapText="1"/>
    </xf>
    <xf numFmtId="41" fontId="10" fillId="0" borderId="0" xfId="4" applyNumberFormat="1" applyFont="1" applyAlignment="1">
      <alignment horizontal="center" wrapText="1"/>
    </xf>
    <xf numFmtId="49" fontId="5" fillId="0" borderId="0" xfId="16" applyNumberFormat="1" applyFont="1">
      <alignment wrapText="1"/>
    </xf>
    <xf numFmtId="0" fontId="5" fillId="0" borderId="0" xfId="16" applyFont="1" applyAlignment="1"/>
    <xf numFmtId="9" fontId="10" fillId="0" borderId="0" xfId="10" applyFont="1" applyFill="1" applyBorder="1" applyAlignment="1"/>
    <xf numFmtId="165" fontId="16" fillId="0" borderId="0" xfId="9" applyNumberFormat="1" applyFont="1" applyFill="1" applyBorder="1" applyAlignment="1"/>
    <xf numFmtId="165" fontId="10" fillId="0" borderId="0" xfId="9" applyNumberFormat="1" applyFont="1" applyFill="1" applyBorder="1" applyAlignment="1"/>
    <xf numFmtId="165" fontId="10" fillId="0" borderId="0" xfId="17" applyNumberFormat="1" applyFont="1" applyFill="1" applyBorder="1"/>
    <xf numFmtId="165" fontId="9" fillId="0" borderId="1" xfId="17" applyNumberFormat="1" applyFont="1" applyFill="1" applyBorder="1"/>
    <xf numFmtId="165" fontId="10" fillId="0" borderId="2" xfId="17" applyNumberFormat="1" applyFont="1" applyFill="1" applyBorder="1"/>
    <xf numFmtId="49" fontId="10" fillId="0" borderId="2" xfId="17" applyNumberFormat="1" applyFont="1" applyFill="1" applyBorder="1" applyAlignment="1">
      <alignment wrapText="1"/>
    </xf>
    <xf numFmtId="41" fontId="7" fillId="0" borderId="2" xfId="9" applyNumberFormat="1" applyFont="1" applyBorder="1" applyAlignment="1"/>
    <xf numFmtId="9" fontId="7" fillId="0" borderId="3" xfId="12" applyFont="1" applyBorder="1" applyAlignment="1"/>
    <xf numFmtId="0" fontId="21" fillId="0" borderId="2" xfId="2" applyFont="1" applyBorder="1"/>
    <xf numFmtId="165" fontId="21" fillId="0" borderId="2" xfId="2" applyNumberFormat="1" applyFont="1" applyBorder="1"/>
    <xf numFmtId="0" fontId="11" fillId="0" borderId="2" xfId="4" applyFont="1" applyBorder="1" applyAlignment="1">
      <alignment horizontal="right"/>
    </xf>
    <xf numFmtId="49" fontId="10" fillId="0" borderId="0" xfId="17" applyNumberFormat="1" applyFont="1" applyFill="1" applyBorder="1" applyAlignment="1">
      <alignment wrapText="1"/>
    </xf>
    <xf numFmtId="49" fontId="21" fillId="0" borderId="0" xfId="2" applyNumberFormat="1" applyFont="1" applyAlignment="1">
      <alignment wrapText="1"/>
    </xf>
    <xf numFmtId="0" fontId="30" fillId="0" borderId="0" xfId="15" applyFill="1" applyBorder="1" applyAlignment="1"/>
    <xf numFmtId="0" fontId="7" fillId="7" borderId="2" xfId="2" applyFont="1" applyFill="1" applyBorder="1" applyAlignment="1">
      <alignment horizontal="center"/>
    </xf>
    <xf numFmtId="0" fontId="7" fillId="7" borderId="5" xfId="2" applyFont="1" applyFill="1" applyBorder="1" applyAlignment="1">
      <alignment horizontal="center"/>
    </xf>
    <xf numFmtId="41" fontId="16" fillId="7" borderId="0" xfId="9" applyNumberFormat="1" applyFont="1" applyFill="1" applyBorder="1" applyAlignment="1">
      <alignment horizontal="right"/>
    </xf>
    <xf numFmtId="41" fontId="17" fillId="7" borderId="0" xfId="2" applyNumberFormat="1" applyFont="1" applyFill="1"/>
    <xf numFmtId="41" fontId="7" fillId="7" borderId="2" xfId="9" applyNumberFormat="1" applyFont="1" applyFill="1" applyBorder="1" applyAlignment="1"/>
    <xf numFmtId="0" fontId="1" fillId="0" borderId="0" xfId="18"/>
    <xf numFmtId="1" fontId="1" fillId="0" borderId="0" xfId="18" applyNumberFormat="1"/>
    <xf numFmtId="1" fontId="9" fillId="0" borderId="2" xfId="4" applyNumberFormat="1" applyFont="1" applyBorder="1" applyAlignment="1">
      <alignment horizontal="center"/>
    </xf>
    <xf numFmtId="1" fontId="9" fillId="0" borderId="5" xfId="4" applyNumberFormat="1" applyFont="1" applyBorder="1" applyAlignment="1">
      <alignment horizontal="center" vertical="center" wrapText="1"/>
    </xf>
    <xf numFmtId="0" fontId="17" fillId="0" borderId="1" xfId="2" applyFont="1" applyBorder="1"/>
    <xf numFmtId="0" fontId="17" fillId="0" borderId="2" xfId="2" applyFont="1" applyBorder="1"/>
    <xf numFmtId="41" fontId="1" fillId="0" borderId="2" xfId="18" applyNumberFormat="1" applyBorder="1"/>
    <xf numFmtId="1" fontId="1" fillId="0" borderId="2" xfId="18" applyNumberFormat="1" applyBorder="1"/>
    <xf numFmtId="1" fontId="17" fillId="3" borderId="0" xfId="2" applyNumberFormat="1" applyFont="1" applyFill="1"/>
    <xf numFmtId="41" fontId="1" fillId="0" borderId="0" xfId="18" applyNumberFormat="1"/>
    <xf numFmtId="165" fontId="9" fillId="0" borderId="29" xfId="17" applyNumberFormat="1" applyFont="1" applyFill="1" applyBorder="1" applyAlignment="1">
      <alignment horizontal="left"/>
    </xf>
    <xf numFmtId="0" fontId="1" fillId="0" borderId="23" xfId="18" applyBorder="1"/>
    <xf numFmtId="41" fontId="1" fillId="0" borderId="23" xfId="18" applyNumberFormat="1" applyBorder="1"/>
    <xf numFmtId="1" fontId="1" fillId="0" borderId="23" xfId="18" applyNumberFormat="1" applyBorder="1"/>
    <xf numFmtId="1" fontId="16" fillId="7" borderId="2" xfId="9" applyNumberFormat="1" applyFont="1" applyFill="1" applyBorder="1" applyAlignment="1"/>
    <xf numFmtId="1" fontId="16" fillId="7" borderId="1" xfId="9" applyNumberFormat="1" applyFont="1" applyFill="1" applyBorder="1" applyAlignment="1"/>
    <xf numFmtId="1" fontId="16" fillId="7" borderId="0" xfId="9" applyNumberFormat="1" applyFont="1" applyFill="1" applyBorder="1" applyAlignment="1"/>
    <xf numFmtId="1" fontId="16" fillId="7" borderId="7" xfId="9" applyNumberFormat="1" applyFont="1" applyFill="1" applyBorder="1" applyAlignment="1"/>
    <xf numFmtId="1" fontId="16" fillId="7" borderId="23" xfId="9" applyNumberFormat="1" applyFont="1" applyFill="1" applyBorder="1" applyAlignment="1"/>
    <xf numFmtId="1" fontId="16" fillId="7" borderId="29" xfId="9" applyNumberFormat="1" applyFont="1" applyFill="1" applyBorder="1" applyAlignment="1"/>
    <xf numFmtId="41" fontId="16" fillId="7" borderId="3" xfId="9" applyNumberFormat="1" applyFont="1" applyFill="1" applyBorder="1" applyAlignment="1"/>
    <xf numFmtId="41" fontId="16" fillId="7" borderId="8" xfId="9" applyNumberFormat="1" applyFont="1" applyFill="1" applyBorder="1" applyAlignment="1"/>
    <xf numFmtId="41" fontId="16" fillId="7" borderId="24" xfId="9" applyNumberFormat="1" applyFont="1" applyFill="1" applyBorder="1" applyAlignment="1"/>
    <xf numFmtId="1" fontId="16" fillId="11" borderId="0" xfId="9" applyNumberFormat="1" applyFont="1" applyFill="1" applyBorder="1" applyAlignment="1"/>
    <xf numFmtId="1" fontId="16" fillId="11" borderId="7" xfId="9" applyNumberFormat="1" applyFont="1" applyFill="1" applyBorder="1" applyAlignment="1"/>
    <xf numFmtId="0" fontId="9" fillId="7" borderId="3" xfId="3" applyFont="1" applyFill="1" applyBorder="1" applyAlignment="1">
      <alignment horizontal="center"/>
    </xf>
    <xf numFmtId="0" fontId="7" fillId="7" borderId="6" xfId="2" applyFont="1" applyFill="1" applyBorder="1" applyAlignment="1">
      <alignment horizontal="center"/>
    </xf>
    <xf numFmtId="41" fontId="16" fillId="11" borderId="8" xfId="9" applyNumberFormat="1" applyFont="1" applyFill="1" applyBorder="1" applyAlignment="1"/>
    <xf numFmtId="41" fontId="16" fillId="11" borderId="6" xfId="9" applyNumberFormat="1" applyFont="1" applyFill="1" applyBorder="1" applyAlignment="1"/>
    <xf numFmtId="0" fontId="0" fillId="0" borderId="0" xfId="0" applyAlignment="1">
      <alignment wrapText="1"/>
    </xf>
    <xf numFmtId="0" fontId="32" fillId="0" borderId="0" xfId="18" applyFont="1"/>
    <xf numFmtId="1" fontId="32" fillId="0" borderId="0" xfId="18" applyNumberFormat="1" applyFont="1"/>
    <xf numFmtId="0" fontId="11" fillId="0" borderId="2" xfId="3" applyFont="1" applyBorder="1" applyAlignment="1">
      <alignment horizontal="left" wrapText="1"/>
    </xf>
    <xf numFmtId="0" fontId="7" fillId="0" borderId="1" xfId="2" applyFont="1" applyBorder="1" applyAlignment="1">
      <alignment horizontal="left"/>
    </xf>
    <xf numFmtId="0" fontId="7" fillId="0" borderId="4" xfId="2" applyFont="1" applyBorder="1" applyAlignment="1">
      <alignment horizontal="left"/>
    </xf>
    <xf numFmtId="0" fontId="7" fillId="0" borderId="2" xfId="2" applyFont="1" applyBorder="1" applyAlignment="1">
      <alignment horizontal="left"/>
    </xf>
    <xf numFmtId="0" fontId="7" fillId="0" borderId="5" xfId="2" applyFont="1" applyBorder="1" applyAlignment="1">
      <alignment horizontal="left"/>
    </xf>
    <xf numFmtId="0" fontId="33" fillId="0" borderId="0" xfId="2" applyFont="1"/>
    <xf numFmtId="0" fontId="34" fillId="0" borderId="0" xfId="2" applyFont="1"/>
    <xf numFmtId="0" fontId="35" fillId="0" borderId="0" xfId="18" applyFont="1"/>
    <xf numFmtId="1" fontId="35" fillId="0" borderId="0" xfId="18" applyNumberFormat="1" applyFont="1"/>
    <xf numFmtId="0" fontId="36" fillId="0" borderId="0" xfId="0" applyFont="1"/>
    <xf numFmtId="0" fontId="37" fillId="0" borderId="0" xfId="0" applyFont="1"/>
  </cellXfs>
  <cellStyles count="19">
    <cellStyle name="Comma 2" xfId="11" xr:uid="{2F9411A1-E270-4ED7-BB54-79A1F8B69D5B}"/>
    <cellStyle name="Comma 2 2" xfId="8" xr:uid="{2BA0E3E1-DB47-4946-AD0D-F758AE37B373}"/>
    <cellStyle name="Comma 2 2 2 2" xfId="17" xr:uid="{168D7BBB-7425-4F5C-9146-712225806C35}"/>
    <cellStyle name="Comma 3 2" xfId="9" xr:uid="{7DCA7ED0-940F-4ABF-8F74-E5808DA7153B}"/>
    <cellStyle name="Hyperlink 2" xfId="15" xr:uid="{36B5C953-FB54-4A41-A229-E888CA8D39F6}"/>
    <cellStyle name="Normal" xfId="0" builtinId="0"/>
    <cellStyle name="Normal 2" xfId="6" xr:uid="{48BEF5DA-BC12-4EF8-8F13-499701846BF9}"/>
    <cellStyle name="Normal 3" xfId="2" xr:uid="{0E1DAD0A-0186-4706-8C54-C97D1531C010}"/>
    <cellStyle name="Normal 4" xfId="7" xr:uid="{C24DA5D9-6233-48B7-904B-72189D04FE45}"/>
    <cellStyle name="Normal 5" xfId="16" xr:uid="{9B94B75D-6A03-48A2-802C-92F172512679}"/>
    <cellStyle name="Normal 80" xfId="13" xr:uid="{5C7A2CE9-75B6-4519-8081-B6C89AF969A1}"/>
    <cellStyle name="Normal 81" xfId="18" xr:uid="{2EE6645B-1644-497C-8391-A07AFEE20F07}"/>
    <cellStyle name="Normal_Apprenticeship High Demand" xfId="5" xr:uid="{16DB6C6A-99B9-432C-B474-74D3F596ADB3}"/>
    <cellStyle name="Normal_Copy of EnrollmentReport_0607b" xfId="3" xr:uid="{27C38DDB-7BFB-4F05-B705-84710C3B0CD1}"/>
    <cellStyle name="Normal_Copy of EnrollmentReport_0607b 2" xfId="4" xr:uid="{1415A587-FEC7-40EB-AD33-58ADD85C5FB9}"/>
    <cellStyle name="Percent" xfId="1" builtinId="5"/>
    <cellStyle name="Percent 12" xfId="14" xr:uid="{ADEBE19B-C9A5-49DE-8042-F80E972521CF}"/>
    <cellStyle name="Percent 2" xfId="12" xr:uid="{969C11CA-468B-4EBE-8114-40942B4B147F}"/>
    <cellStyle name="Percent 3" xfId="10" xr:uid="{CDB20232-4678-41B9-985B-04884B4CF5F7}"/>
  </cellStyles>
  <dxfs count="2">
    <dxf>
      <numFmt numFmtId="167" formatCode="000000"/>
    </dxf>
    <dxf>
      <numFmt numFmtId="168" formatCode="000"/>
      <alignment horizontal="right" vertical="bottom" textRotation="0" wrapText="0" indent="0" justifyLastLine="0" shrinkToFit="0" readingOrder="0"/>
    </dxf>
  </dxfs>
  <tableStyles count="0" defaultTableStyle="TableStyleMedium2" defaultPivotStyle="PivotStyleLight16"/>
  <colors>
    <mruColors>
      <color rgb="FFFCD5B4"/>
      <color rgb="FFD8E4B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F31EEB-D24E-4E65-89B5-BC3E3F3D81ED}" name="Table1" displayName="Table1" ref="A3:D7562" totalsRowShown="0">
  <autoFilter ref="A3:D7562" xr:uid="{DD3FE738-2313-4329-8380-35EBB8566D4B}"/>
  <sortState xmlns:xlrd2="http://schemas.microsoft.com/office/spreadsheetml/2017/richdata2" ref="A4:D7562">
    <sortCondition ref="B3:B7562"/>
  </sortState>
  <tableColumns count="4">
    <tableColumn id="1" xr3:uid="{09E06066-A07E-4440-9DDE-D0893265DDF2}" name="COLLEGE" dataDxfId="1"/>
    <tableColumn id="2" xr3:uid="{7730957B-D040-4D71-81DF-AB2F22D342F1}" name="College_Name"/>
    <tableColumn id="3" xr3:uid="{CB94B804-9D57-4A8E-985E-29F7777E7F7B}" name="CIP" dataDxfId="0"/>
    <tableColumn id="4" xr3:uid="{318494D7-CBC6-4D0A-8538-1C2B2E6A4FB2}" name="CIP_Titl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tableau.sbctc.edu/t/SBCTC/views/SpecialFundingProgramLookupTable/SpecialProgramFundingLookup"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bleau.sbctc.edu/t/SBCTC/views/SpecialFundingProgramLookupTable/SpecialProgramFundingLookup"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tableau.sbctc.edu/t/SBCTC/views/SpecialFundingProgramLookupTable/SpecialProgramFundingLooku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6BCF9-B410-4E4D-A99F-59A3C06F3F2A}">
  <dimension ref="A1:A5"/>
  <sheetViews>
    <sheetView workbookViewId="0"/>
  </sheetViews>
  <sheetFormatPr defaultRowHeight="14.5" x14ac:dyDescent="0.35"/>
  <cols>
    <col min="1" max="1" width="53" customWidth="1"/>
  </cols>
  <sheetData>
    <row r="1" spans="1:1" x14ac:dyDescent="0.35">
      <c r="A1" t="s">
        <v>578</v>
      </c>
    </row>
    <row r="2" spans="1:1" ht="101.5" x14ac:dyDescent="0.35">
      <c r="A2" s="326" t="s">
        <v>737</v>
      </c>
    </row>
    <row r="3" spans="1:1" ht="43.5" x14ac:dyDescent="0.35">
      <c r="A3" s="326" t="s">
        <v>736</v>
      </c>
    </row>
    <row r="4" spans="1:1" x14ac:dyDescent="0.35">
      <c r="A4" s="326"/>
    </row>
    <row r="5" spans="1:1" x14ac:dyDescent="0.35">
      <c r="A5" t="str">
        <f>"Last updated: " &amp; TEXT(Data!X2,"mm/dd/yyyy")</f>
        <v>Last updated: 01/08/2026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E9B0-14F3-48E4-A557-42A0AF0A436F}">
  <sheetPr>
    <pageSetUpPr fitToPage="1"/>
  </sheetPr>
  <dimension ref="A1:FX81"/>
  <sheetViews>
    <sheetView showGridLines="0" zoomScaleNormal="100" workbookViewId="0">
      <pane xSplit="2" topLeftCell="L1" activePane="topRight" state="frozen"/>
      <selection pane="topRight" activeCell="O3" sqref="O3:S3"/>
    </sheetView>
  </sheetViews>
  <sheetFormatPr defaultColWidth="9.1796875" defaultRowHeight="11.5" x14ac:dyDescent="0.25"/>
  <cols>
    <col min="1" max="1" width="16.7265625" style="34" customWidth="1"/>
    <col min="2" max="2" width="35.1796875" style="34" bestFit="1" customWidth="1"/>
    <col min="3" max="3" width="43.81640625" style="261" hidden="1" customWidth="1"/>
    <col min="4" max="4" width="8.81640625" style="34" customWidth="1"/>
    <col min="5" max="5" width="8" style="34" customWidth="1"/>
    <col min="6" max="6" width="8.1796875" style="34" customWidth="1"/>
    <col min="7" max="7" width="11.1796875" style="34" bestFit="1" customWidth="1"/>
    <col min="8" max="8" width="8.453125" style="34" bestFit="1" customWidth="1"/>
    <col min="9" max="9" width="10.54296875" style="34" bestFit="1" customWidth="1"/>
    <col min="10" max="10" width="10.7265625" style="34" bestFit="1" customWidth="1"/>
    <col min="11" max="11" width="9.81640625" style="34" bestFit="1" customWidth="1"/>
    <col min="12" max="12" width="10.1796875" style="34" bestFit="1" customWidth="1"/>
    <col min="13" max="13" width="8" style="34" customWidth="1"/>
    <col min="14" max="14" width="9.81640625" style="34" bestFit="1" customWidth="1"/>
    <col min="15" max="15" width="12.453125" style="34" bestFit="1" customWidth="1"/>
    <col min="16" max="16" width="8.453125" style="34" bestFit="1" customWidth="1"/>
    <col min="17" max="17" width="10.54296875" style="34" bestFit="1" customWidth="1"/>
    <col min="18" max="18" width="10.7265625" style="34" bestFit="1" customWidth="1"/>
    <col min="19" max="19" width="9.81640625" style="34" bestFit="1" customWidth="1"/>
    <col min="20" max="20" width="12.81640625" style="34" bestFit="1" customWidth="1"/>
    <col min="21" max="16384" width="9.1796875" style="34"/>
  </cols>
  <sheetData>
    <row r="1" spans="1:20" s="143" customFormat="1" ht="14" x14ac:dyDescent="0.3">
      <c r="A1" s="1" t="s">
        <v>678</v>
      </c>
      <c r="B1" s="1"/>
      <c r="C1" s="253"/>
      <c r="D1" s="1"/>
      <c r="E1" s="1"/>
      <c r="F1" s="1"/>
      <c r="G1" s="1"/>
      <c r="H1" s="1"/>
      <c r="I1" s="1"/>
      <c r="J1" s="1"/>
      <c r="K1" s="1"/>
      <c r="L1" s="1"/>
      <c r="M1" s="1"/>
      <c r="N1" s="1"/>
      <c r="O1" s="334" t="s">
        <v>585</v>
      </c>
      <c r="P1" s="86"/>
      <c r="Q1" s="86"/>
      <c r="R1" s="86"/>
      <c r="S1" s="86"/>
      <c r="T1" s="1"/>
    </row>
    <row r="2" spans="1:20" x14ac:dyDescent="0.25">
      <c r="A2" s="4" t="s">
        <v>0</v>
      </c>
      <c r="B2" s="4"/>
      <c r="C2" s="254"/>
      <c r="D2" s="4"/>
      <c r="E2" s="4"/>
      <c r="F2" s="4"/>
      <c r="G2" s="4"/>
      <c r="H2" s="4"/>
      <c r="I2" s="4"/>
      <c r="J2" s="4"/>
      <c r="K2" s="4"/>
      <c r="L2" s="4"/>
      <c r="M2" s="4"/>
      <c r="N2" s="4"/>
      <c r="O2" s="87"/>
      <c r="P2" s="87"/>
      <c r="Q2" s="87"/>
      <c r="R2" s="87"/>
      <c r="S2" s="87"/>
      <c r="T2" s="4"/>
    </row>
    <row r="3" spans="1:20" ht="13.5" customHeight="1" thickBot="1" x14ac:dyDescent="0.3">
      <c r="A3" s="4" t="str">
        <f>CONCATENATE("For Academic Year ",Data!$X$3)</f>
        <v>For Academic Year 2025-26</v>
      </c>
      <c r="B3" s="4"/>
      <c r="C3" s="254"/>
      <c r="D3" s="4"/>
      <c r="E3" s="4"/>
      <c r="F3" s="4"/>
      <c r="G3" s="4"/>
      <c r="H3" s="4"/>
      <c r="I3" s="4"/>
      <c r="J3" s="4"/>
      <c r="K3" s="4"/>
      <c r="L3" s="4"/>
      <c r="M3" s="4"/>
      <c r="N3" s="4"/>
      <c r="O3" s="335">
        <v>1</v>
      </c>
      <c r="P3" s="335">
        <v>2</v>
      </c>
      <c r="Q3" s="335">
        <v>3</v>
      </c>
      <c r="R3" s="335">
        <v>4</v>
      </c>
      <c r="S3" s="335">
        <v>5</v>
      </c>
      <c r="T3" s="4"/>
    </row>
    <row r="4" spans="1:20" ht="12" customHeight="1" x14ac:dyDescent="0.25">
      <c r="A4" s="37"/>
      <c r="B4" s="255"/>
      <c r="C4" s="256"/>
      <c r="D4" s="101" t="s">
        <v>579</v>
      </c>
      <c r="E4" s="292"/>
      <c r="F4" s="101" t="s">
        <v>579</v>
      </c>
      <c r="G4" s="7" t="s">
        <v>580</v>
      </c>
      <c r="H4" s="7" t="s">
        <v>581</v>
      </c>
      <c r="I4" s="7" t="s">
        <v>582</v>
      </c>
      <c r="J4" s="7" t="s">
        <v>583</v>
      </c>
      <c r="K4" s="7" t="s">
        <v>579</v>
      </c>
      <c r="L4" s="101" t="str">
        <f>Data!$X$3</f>
        <v>2025-26</v>
      </c>
      <c r="M4" s="292"/>
      <c r="N4" s="101" t="str">
        <f>Data!$X$3</f>
        <v>2025-26</v>
      </c>
      <c r="O4" s="7" t="str">
        <f>CONCATENATE("Summer ",MID(Data!$X$3,3,2))</f>
        <v>Summer 25</v>
      </c>
      <c r="P4" s="7" t="str">
        <f>CONCATENATE("Fall ",MID(Data!$X$3,3,2))</f>
        <v>Fall 25</v>
      </c>
      <c r="Q4" s="7" t="str">
        <f>CONCATENATE("Winter ",MID(Data!$X$3,6,2))</f>
        <v>Winter 26</v>
      </c>
      <c r="R4" s="7" t="str">
        <f>CONCATENATE("Spring ",MID(Data!$X$3,6,2))</f>
        <v>Spring 26</v>
      </c>
      <c r="S4" s="7" t="str">
        <f>Data!$X$3</f>
        <v>2025-26</v>
      </c>
      <c r="T4" s="91" t="s">
        <v>70</v>
      </c>
    </row>
    <row r="5" spans="1:20" ht="12" customHeight="1" thickBot="1" x14ac:dyDescent="0.3">
      <c r="A5" s="42" t="s">
        <v>44</v>
      </c>
      <c r="B5" s="257" t="s">
        <v>679</v>
      </c>
      <c r="C5" s="258" t="s">
        <v>680</v>
      </c>
      <c r="D5" s="293" t="s">
        <v>106</v>
      </c>
      <c r="E5" s="293" t="s">
        <v>65</v>
      </c>
      <c r="F5" s="103" t="s">
        <v>66</v>
      </c>
      <c r="G5" s="111" t="s">
        <v>5</v>
      </c>
      <c r="H5" s="111" t="s">
        <v>5</v>
      </c>
      <c r="I5" s="111" t="s">
        <v>5</v>
      </c>
      <c r="J5" s="111" t="s">
        <v>5</v>
      </c>
      <c r="K5" s="259" t="s">
        <v>75</v>
      </c>
      <c r="L5" s="102" t="str">
        <f>Data!$X$6</f>
        <v>Alloc #6</v>
      </c>
      <c r="M5" s="293" t="s">
        <v>65</v>
      </c>
      <c r="N5" s="103" t="s">
        <v>66</v>
      </c>
      <c r="O5" s="111" t="s">
        <v>5</v>
      </c>
      <c r="P5" s="111" t="s">
        <v>5</v>
      </c>
      <c r="Q5" s="111" t="s">
        <v>5</v>
      </c>
      <c r="R5" s="111" t="s">
        <v>5</v>
      </c>
      <c r="S5" s="111" t="s">
        <v>75</v>
      </c>
      <c r="T5" s="92" t="s">
        <v>72</v>
      </c>
    </row>
    <row r="6" spans="1:20" hidden="1" x14ac:dyDescent="0.25">
      <c r="A6" s="260" t="s">
        <v>7</v>
      </c>
      <c r="B6" s="34" t="s">
        <v>681</v>
      </c>
      <c r="D6" s="104">
        <v>11</v>
      </c>
      <c r="E6" s="104"/>
      <c r="F6" s="104"/>
      <c r="G6" s="49"/>
      <c r="H6" s="49"/>
      <c r="I6" s="49"/>
      <c r="J6" s="49"/>
      <c r="K6" s="262"/>
      <c r="L6" s="104">
        <v>11</v>
      </c>
      <c r="M6" s="104"/>
      <c r="N6" s="104"/>
      <c r="O6" s="49"/>
      <c r="P6" s="49"/>
      <c r="Q6" s="49"/>
      <c r="R6" s="49"/>
      <c r="S6" s="262"/>
      <c r="T6" s="263"/>
    </row>
    <row r="7" spans="1:20" ht="12" hidden="1" customHeight="1" x14ac:dyDescent="0.25">
      <c r="A7" s="264" t="s">
        <v>7</v>
      </c>
      <c r="B7" s="265" t="s">
        <v>682</v>
      </c>
      <c r="C7" s="266"/>
      <c r="D7" s="104">
        <v>11</v>
      </c>
      <c r="E7" s="104">
        <v>0</v>
      </c>
      <c r="F7" s="104">
        <v>0</v>
      </c>
      <c r="G7" s="54">
        <v>0</v>
      </c>
      <c r="H7" s="54">
        <v>0</v>
      </c>
      <c r="I7" s="54">
        <v>0</v>
      </c>
      <c r="J7" s="54">
        <v>0</v>
      </c>
      <c r="K7" s="267">
        <v>0</v>
      </c>
      <c r="L7" s="104">
        <f>SUM(L6:L6)</f>
        <v>11</v>
      </c>
      <c r="M7" s="104">
        <f>SUM(M6)</f>
        <v>0</v>
      </c>
      <c r="N7" s="104">
        <f t="shared" ref="N7:S7" si="0">SUM(N6)</f>
        <v>0</v>
      </c>
      <c r="O7" s="54">
        <f t="shared" si="0"/>
        <v>0</v>
      </c>
      <c r="P7" s="54">
        <f t="shared" si="0"/>
        <v>0</v>
      </c>
      <c r="Q7" s="54">
        <f t="shared" si="0"/>
        <v>0</v>
      </c>
      <c r="R7" s="54">
        <f t="shared" si="0"/>
        <v>0</v>
      </c>
      <c r="S7" s="267">
        <f t="shared" si="0"/>
        <v>0</v>
      </c>
      <c r="T7" s="268" t="str">
        <f>IFERROR(S7/N7,"")</f>
        <v/>
      </c>
    </row>
    <row r="8" spans="1:20" ht="16.5" customHeight="1" x14ac:dyDescent="0.25">
      <c r="A8" s="260" t="s">
        <v>9</v>
      </c>
      <c r="B8" s="34" t="s">
        <v>683</v>
      </c>
      <c r="C8" s="261" t="s">
        <v>684</v>
      </c>
      <c r="D8" s="104">
        <v>43</v>
      </c>
      <c r="E8" s="104">
        <v>32.1</v>
      </c>
      <c r="F8" s="104">
        <v>75.099999999999994</v>
      </c>
      <c r="G8" s="49" t="s">
        <v>91</v>
      </c>
      <c r="H8" s="49">
        <v>23.581999999999901</v>
      </c>
      <c r="I8" s="49">
        <v>18.452999999999999</v>
      </c>
      <c r="J8" s="49">
        <v>13.214</v>
      </c>
      <c r="K8" s="262">
        <v>18.416333333333299</v>
      </c>
      <c r="L8" s="104">
        <v>43</v>
      </c>
      <c r="M8" s="104">
        <v>32.1</v>
      </c>
      <c r="N8" s="104">
        <f>M8+L8</f>
        <v>75.099999999999994</v>
      </c>
      <c r="O8" s="49" cm="1">
        <f t="array" ref="O8">IFERROR(_xlfn.XLOOKUP(1,
    (Data!$I:$I=$O$1)*
    (Data!$C:$C=O$3)*
    (Data!$E:$E=$A8)*
    (Data!$F:$F=$B8),
    Data!$H:$H),"")</f>
        <v>0.999</v>
      </c>
      <c r="P8" s="49" cm="1">
        <f t="array" ref="P8">IFERROR(_xlfn.XLOOKUP(1,
    (Data!$I:$I=$O$1)*
    (Data!$C:$C=P$3)*
    (Data!$E:$E=$A8)*
    (Data!$F:$F=$B8),
    Data!$H:$H),"")</f>
        <v>14.986000000000001</v>
      </c>
      <c r="Q8" s="49" t="str" cm="1">
        <f t="array" ref="Q8">IFERROR(_xlfn.XLOOKUP(1,
    (Data!$I:$I=$O$1)*
    (Data!$C:$C=Q$3)*
    (Data!$E:$E=$A8)*
    (Data!$F:$F=$B8),
    Data!$H:$H),"")</f>
        <v/>
      </c>
      <c r="R8" s="49" t="str" cm="1">
        <f t="array" ref="R8">IFERROR(_xlfn.XLOOKUP(1,
    (Data!$I:$I=$O$1)*
    (Data!$C:$C=R$3)*
    (Data!$E:$E=$A8)*
    (Data!$F:$F=$B8),
    Data!$H:$H),"")</f>
        <v/>
      </c>
      <c r="S8" s="49" cm="1">
        <f t="array" ref="S8">IFERROR(_xlfn.XLOOKUP(1,
    (Data!$I:$I=$O$1)*
    (Data!$C:$C=S$3)*
    (Data!$E:$E=$A8)*
    (Data!$F:$F=$B8),
    Data!$H:$H),"")</f>
        <v>5.3283333333333296</v>
      </c>
      <c r="T8" s="269">
        <f>S8/N8</f>
        <v>7.0949844651575639E-2</v>
      </c>
    </row>
    <row r="9" spans="1:20" ht="16.5" hidden="1" customHeight="1" x14ac:dyDescent="0.25">
      <c r="A9" s="260" t="s">
        <v>9</v>
      </c>
      <c r="B9" s="34" t="s">
        <v>685</v>
      </c>
      <c r="D9" s="104">
        <v>0</v>
      </c>
      <c r="E9" s="104">
        <v>0</v>
      </c>
      <c r="F9" s="104">
        <v>0</v>
      </c>
      <c r="G9" s="49" t="s">
        <v>91</v>
      </c>
      <c r="H9" s="49" t="s">
        <v>91</v>
      </c>
      <c r="I9" s="49" t="s">
        <v>91</v>
      </c>
      <c r="J9" s="49" t="s">
        <v>91</v>
      </c>
      <c r="K9" s="262" t="s">
        <v>91</v>
      </c>
      <c r="L9" s="104">
        <v>0</v>
      </c>
      <c r="M9" s="104">
        <v>0</v>
      </c>
      <c r="N9" s="104">
        <f t="shared" ref="N9:N11" si="1">M9+L9</f>
        <v>0</v>
      </c>
      <c r="O9" s="49" t="str" cm="1">
        <f t="array" ref="O9">IFERROR(_xlfn.XLOOKUP(1,
    (Data!$I:$I=$O$1)*
    (Data!$C:$C=O$3)*
    (Data!$E:$E=$A9)*
    (Data!$F:$F=$B9),
    Data!$H:$H),"")</f>
        <v/>
      </c>
      <c r="P9" s="49" t="str" cm="1">
        <f t="array" ref="P9">IFERROR(_xlfn.XLOOKUP(1,
    (Data!$I:$I=$O$1)*
    (Data!$C:$C=P$3)*
    (Data!$E:$E=$A9)*
    (Data!$F:$F=$B9),
    Data!$H:$H),"")</f>
        <v/>
      </c>
      <c r="Q9" s="49" t="str" cm="1">
        <f t="array" ref="Q9">IFERROR(_xlfn.XLOOKUP(1,
    (Data!$I:$I=$O$1)*
    (Data!$C:$C=Q$3)*
    (Data!$E:$E=$A9)*
    (Data!$F:$F=$B9),
    Data!$H:$H),"")</f>
        <v/>
      </c>
      <c r="R9" s="49" t="str" cm="1">
        <f t="array" ref="R9">IFERROR(_xlfn.XLOOKUP(1,
    (Data!$I:$I=$O$1)*
    (Data!$C:$C=R$3)*
    (Data!$E:$E=$A9)*
    (Data!$F:$F=$B9),
    Data!$H:$H),"")</f>
        <v/>
      </c>
      <c r="S9" s="49" t="str" cm="1">
        <f t="array" ref="S9">IFERROR(_xlfn.XLOOKUP(1,
    (Data!$I:$I=$O$1)*
    (Data!$C:$C=S$3)*
    (Data!$E:$E=$A9)*
    (Data!$F:$F=$B9),
    Data!$H:$H),"")</f>
        <v/>
      </c>
      <c r="T9" s="269" t="e">
        <f t="shared" ref="T9:T63" si="2">S9/N9</f>
        <v>#VALUE!</v>
      </c>
    </row>
    <row r="10" spans="1:20" ht="16.5" hidden="1" customHeight="1" x14ac:dyDescent="0.25">
      <c r="A10" s="260" t="s">
        <v>9</v>
      </c>
      <c r="B10" s="34" t="s">
        <v>686</v>
      </c>
      <c r="D10" s="104">
        <v>0</v>
      </c>
      <c r="E10" s="104">
        <v>0</v>
      </c>
      <c r="F10" s="104">
        <v>0</v>
      </c>
      <c r="G10" s="49" t="s">
        <v>91</v>
      </c>
      <c r="H10" s="49" t="s">
        <v>91</v>
      </c>
      <c r="I10" s="49" t="s">
        <v>91</v>
      </c>
      <c r="J10" s="49" t="s">
        <v>91</v>
      </c>
      <c r="K10" s="262" t="s">
        <v>91</v>
      </c>
      <c r="L10" s="104">
        <v>0</v>
      </c>
      <c r="M10" s="104">
        <v>0</v>
      </c>
      <c r="N10" s="104">
        <f t="shared" si="1"/>
        <v>0</v>
      </c>
      <c r="O10" s="49" t="str" cm="1">
        <f t="array" ref="O10">IFERROR(_xlfn.XLOOKUP(1,
    (Data!$I:$I=$O$1)*
    (Data!$C:$C=O$3)*
    (Data!$E:$E=$A10)*
    (Data!$F:$F=$B10),
    Data!$H:$H),"")</f>
        <v/>
      </c>
      <c r="P10" s="49" t="str" cm="1">
        <f t="array" ref="P10">IFERROR(_xlfn.XLOOKUP(1,
    (Data!$I:$I=$O$1)*
    (Data!$C:$C=P$3)*
    (Data!$E:$E=$A10)*
    (Data!$F:$F=$B10),
    Data!$H:$H),"")</f>
        <v/>
      </c>
      <c r="Q10" s="49" t="str" cm="1">
        <f t="array" ref="Q10">IFERROR(_xlfn.XLOOKUP(1,
    (Data!$I:$I=$O$1)*
    (Data!$C:$C=Q$3)*
    (Data!$E:$E=$A10)*
    (Data!$F:$F=$B10),
    Data!$H:$H),"")</f>
        <v/>
      </c>
      <c r="R10" s="49" t="str" cm="1">
        <f t="array" ref="R10">IFERROR(_xlfn.XLOOKUP(1,
    (Data!$I:$I=$O$1)*
    (Data!$C:$C=R$3)*
    (Data!$E:$E=$A10)*
    (Data!$F:$F=$B10),
    Data!$H:$H),"")</f>
        <v/>
      </c>
      <c r="S10" s="49" t="str" cm="1">
        <f t="array" ref="S10">IFERROR(_xlfn.XLOOKUP(1,
    (Data!$I:$I=$O$1)*
    (Data!$C:$C=S$3)*
    (Data!$E:$E=$A10)*
    (Data!$F:$F=$B10),
    Data!$H:$H),"")</f>
        <v/>
      </c>
      <c r="T10" s="269" t="e">
        <f t="shared" si="2"/>
        <v>#VALUE!</v>
      </c>
    </row>
    <row r="11" spans="1:20" ht="16.5" hidden="1" customHeight="1" x14ac:dyDescent="0.25">
      <c r="A11" s="260" t="s">
        <v>9</v>
      </c>
      <c r="B11" s="34" t="s">
        <v>687</v>
      </c>
      <c r="D11" s="104">
        <v>0</v>
      </c>
      <c r="E11" s="104">
        <v>0</v>
      </c>
      <c r="F11" s="104">
        <v>0</v>
      </c>
      <c r="G11" s="49" t="s">
        <v>91</v>
      </c>
      <c r="H11" s="49" t="s">
        <v>91</v>
      </c>
      <c r="I11" s="49" t="s">
        <v>91</v>
      </c>
      <c r="J11" s="49" t="s">
        <v>91</v>
      </c>
      <c r="K11" s="262" t="s">
        <v>91</v>
      </c>
      <c r="L11" s="104">
        <v>0</v>
      </c>
      <c r="M11" s="104">
        <v>0</v>
      </c>
      <c r="N11" s="104">
        <f t="shared" si="1"/>
        <v>0</v>
      </c>
      <c r="O11" s="49" t="str" cm="1">
        <f t="array" ref="O11">IFERROR(_xlfn.XLOOKUP(1,
    (Data!$I:$I=$O$1)*
    (Data!$C:$C=O$3)*
    (Data!$E:$E=$A11)*
    (Data!$F:$F=$B11),
    Data!$H:$H),"")</f>
        <v/>
      </c>
      <c r="P11" s="49" t="str" cm="1">
        <f t="array" ref="P11">IFERROR(_xlfn.XLOOKUP(1,
    (Data!$I:$I=$O$1)*
    (Data!$C:$C=P$3)*
    (Data!$E:$E=$A11)*
    (Data!$F:$F=$B11),
    Data!$H:$H),"")</f>
        <v/>
      </c>
      <c r="Q11" s="49" t="str" cm="1">
        <f t="array" ref="Q11">IFERROR(_xlfn.XLOOKUP(1,
    (Data!$I:$I=$O$1)*
    (Data!$C:$C=Q$3)*
    (Data!$E:$E=$A11)*
    (Data!$F:$F=$B11),
    Data!$H:$H),"")</f>
        <v/>
      </c>
      <c r="R11" s="49" t="str" cm="1">
        <f t="array" ref="R11">IFERROR(_xlfn.XLOOKUP(1,
    (Data!$I:$I=$O$1)*
    (Data!$C:$C=R$3)*
    (Data!$E:$E=$A11)*
    (Data!$F:$F=$B11),
    Data!$H:$H),"")</f>
        <v/>
      </c>
      <c r="S11" s="49" t="str" cm="1">
        <f t="array" ref="S11">IFERROR(_xlfn.XLOOKUP(1,
    (Data!$I:$I=$O$1)*
    (Data!$C:$C=S$3)*
    (Data!$E:$E=$A11)*
    (Data!$F:$F=$B11),
    Data!$H:$H),"")</f>
        <v/>
      </c>
      <c r="T11" s="269" t="e">
        <f t="shared" si="2"/>
        <v>#VALUE!</v>
      </c>
    </row>
    <row r="12" spans="1:20" ht="12" hidden="1" customHeight="1" x14ac:dyDescent="0.25">
      <c r="A12" s="260" t="s">
        <v>9</v>
      </c>
      <c r="B12" s="34" t="s">
        <v>681</v>
      </c>
      <c r="D12" s="104">
        <v>85</v>
      </c>
      <c r="E12" s="294">
        <v>0</v>
      </c>
      <c r="F12" s="294">
        <v>0</v>
      </c>
      <c r="G12" s="49" t="s">
        <v>91</v>
      </c>
      <c r="H12" s="49" t="s">
        <v>91</v>
      </c>
      <c r="I12" s="49" t="s">
        <v>91</v>
      </c>
      <c r="J12" s="49" t="s">
        <v>91</v>
      </c>
      <c r="K12" s="262" t="s">
        <v>91</v>
      </c>
      <c r="L12" s="294">
        <v>85</v>
      </c>
      <c r="M12" s="294">
        <v>0</v>
      </c>
      <c r="N12" s="294">
        <v>0</v>
      </c>
      <c r="O12" s="49" t="str" cm="1">
        <f t="array" ref="O12">IFERROR(_xlfn.XLOOKUP(1,
    (Data!$I:$I=$O$1)*
    (Data!$C:$C=O$3)*
    (Data!$E:$E=$A12)*
    (Data!$F:$F=$B12),
    Data!$H:$H),"")</f>
        <v/>
      </c>
      <c r="P12" s="49" t="str" cm="1">
        <f t="array" ref="P12">IFERROR(_xlfn.XLOOKUP(1,
    (Data!$I:$I=$O$1)*
    (Data!$C:$C=P$3)*
    (Data!$E:$E=$A12)*
    (Data!$F:$F=$B12),
    Data!$H:$H),"")</f>
        <v/>
      </c>
      <c r="Q12" s="49" t="str" cm="1">
        <f t="array" ref="Q12">IFERROR(_xlfn.XLOOKUP(1,
    (Data!$I:$I=$O$1)*
    (Data!$C:$C=Q$3)*
    (Data!$E:$E=$A12)*
    (Data!$F:$F=$B12),
    Data!$H:$H),"")</f>
        <v/>
      </c>
      <c r="R12" s="49" t="str" cm="1">
        <f t="array" ref="R12">IFERROR(_xlfn.XLOOKUP(1,
    (Data!$I:$I=$O$1)*
    (Data!$C:$C=R$3)*
    (Data!$E:$E=$A12)*
    (Data!$F:$F=$B12),
    Data!$H:$H),"")</f>
        <v/>
      </c>
      <c r="S12" s="49" t="str" cm="1">
        <f t="array" ref="S12">IFERROR(_xlfn.XLOOKUP(1,
    (Data!$I:$I=$O$1)*
    (Data!$C:$C=S$3)*
    (Data!$E:$E=$A12)*
    (Data!$F:$F=$B12),
    Data!$H:$H),"")</f>
        <v/>
      </c>
      <c r="T12" s="269" t="e">
        <f t="shared" si="2"/>
        <v>#VALUE!</v>
      </c>
    </row>
    <row r="13" spans="1:20" ht="12" hidden="1" customHeight="1" x14ac:dyDescent="0.25">
      <c r="A13" s="264" t="s">
        <v>9</v>
      </c>
      <c r="B13" s="265" t="s">
        <v>682</v>
      </c>
      <c r="C13" s="266"/>
      <c r="D13" s="295">
        <v>128</v>
      </c>
      <c r="E13" s="295">
        <v>32.1</v>
      </c>
      <c r="F13" s="295">
        <v>75.099999999999994</v>
      </c>
      <c r="G13" s="270">
        <v>0</v>
      </c>
      <c r="H13" s="270">
        <v>23.581999999999901</v>
      </c>
      <c r="I13" s="270">
        <v>18.452999999999999</v>
      </c>
      <c r="J13" s="270">
        <v>13.214</v>
      </c>
      <c r="K13" s="270">
        <v>18.416333333333299</v>
      </c>
      <c r="L13" s="295">
        <f>SUM(L8:L12)</f>
        <v>128</v>
      </c>
      <c r="M13" s="295">
        <f t="shared" ref="M13:R13" si="3">SUM(M8:M12)</f>
        <v>32.1</v>
      </c>
      <c r="N13" s="295">
        <f t="shared" si="3"/>
        <v>75.099999999999994</v>
      </c>
      <c r="O13" s="270">
        <f t="shared" si="3"/>
        <v>0.999</v>
      </c>
      <c r="P13" s="270">
        <f t="shared" si="3"/>
        <v>14.986000000000001</v>
      </c>
      <c r="Q13" s="270">
        <f t="shared" si="3"/>
        <v>0</v>
      </c>
      <c r="R13" s="270">
        <f t="shared" si="3"/>
        <v>0</v>
      </c>
      <c r="S13" s="267">
        <f t="shared" ref="S13:S73" si="4">SUM(O13:R13)/3</f>
        <v>5.328333333333334</v>
      </c>
      <c r="T13" s="271">
        <f t="shared" si="2"/>
        <v>7.0949844651575694E-2</v>
      </c>
    </row>
    <row r="14" spans="1:20" ht="23" hidden="1" x14ac:dyDescent="0.25">
      <c r="A14" s="260" t="s">
        <v>10</v>
      </c>
      <c r="B14" s="34" t="s">
        <v>688</v>
      </c>
      <c r="C14" s="261" t="s">
        <v>689</v>
      </c>
      <c r="D14" s="104">
        <v>0</v>
      </c>
      <c r="E14" s="104">
        <v>0</v>
      </c>
      <c r="F14" s="104">
        <v>0</v>
      </c>
      <c r="G14" s="49" t="s">
        <v>91</v>
      </c>
      <c r="H14" s="49" t="s">
        <v>91</v>
      </c>
      <c r="I14" s="49" t="s">
        <v>91</v>
      </c>
      <c r="J14" s="49" t="s">
        <v>91</v>
      </c>
      <c r="K14" s="262" t="s">
        <v>91</v>
      </c>
      <c r="L14" s="104">
        <v>0</v>
      </c>
      <c r="M14" s="104">
        <v>0</v>
      </c>
      <c r="N14" s="104">
        <f>M14+L14</f>
        <v>0</v>
      </c>
      <c r="O14" s="49" t="str" cm="1">
        <f t="array" ref="O14">IFERROR(_xlfn.XLOOKUP(1,
    (Data!$I:$I=$O$1)*
    (Data!$C:$C=O$3)*
    (Data!$E:$E=$A14)*
    (Data!$F:$F=$B14),
    Data!$H:$H),"")</f>
        <v/>
      </c>
      <c r="P14" s="49" t="str" cm="1">
        <f t="array" ref="P14">IFERROR(_xlfn.XLOOKUP(1,
    (Data!$I:$I=$O$1)*
    (Data!$C:$C=P$3)*
    (Data!$E:$E=$A14)*
    (Data!$F:$F=$B14),
    Data!$H:$H),"")</f>
        <v/>
      </c>
      <c r="Q14" s="49" t="str" cm="1">
        <f t="array" ref="Q14">IFERROR(_xlfn.XLOOKUP(1,
    (Data!$I:$I=$O$1)*
    (Data!$C:$C=Q$3)*
    (Data!$E:$E=$A14)*
    (Data!$F:$F=$B14),
    Data!$H:$H),"")</f>
        <v/>
      </c>
      <c r="R14" s="49" t="str" cm="1">
        <f t="array" ref="R14">IFERROR(_xlfn.XLOOKUP(1,
    (Data!$I:$I=$O$1)*
    (Data!$C:$C=R$3)*
    (Data!$E:$E=$A14)*
    (Data!$F:$F=$B14),
    Data!$H:$H),"")</f>
        <v/>
      </c>
      <c r="S14" s="49" t="str" cm="1">
        <f t="array" ref="S14">IFERROR(_xlfn.XLOOKUP(1,
    (Data!$I:$I=$O$1)*
    (Data!$C:$C=S$3)*
    (Data!$E:$E=$A14)*
    (Data!$F:$F=$B14),
    Data!$H:$H),"")</f>
        <v/>
      </c>
      <c r="T14" s="269" t="e">
        <f t="shared" si="2"/>
        <v>#VALUE!</v>
      </c>
    </row>
    <row r="15" spans="1:20" hidden="1" x14ac:dyDescent="0.25">
      <c r="A15" s="260" t="s">
        <v>10</v>
      </c>
      <c r="B15" s="34" t="s">
        <v>681</v>
      </c>
      <c r="D15" s="104">
        <v>2</v>
      </c>
      <c r="E15" s="104"/>
      <c r="F15" s="104"/>
      <c r="G15" s="49" t="s">
        <v>91</v>
      </c>
      <c r="H15" s="49" t="s">
        <v>91</v>
      </c>
      <c r="I15" s="49" t="s">
        <v>91</v>
      </c>
      <c r="J15" s="49" t="s">
        <v>91</v>
      </c>
      <c r="K15" s="262" t="s">
        <v>91</v>
      </c>
      <c r="L15" s="104">
        <v>2</v>
      </c>
      <c r="M15" s="104"/>
      <c r="N15" s="104"/>
      <c r="O15" s="49" t="str" cm="1">
        <f t="array" ref="O15">IFERROR(_xlfn.XLOOKUP(1,
    (Data!$I:$I=$O$1)*
    (Data!$C:$C=O$3)*
    (Data!$E:$E=$A15)*
    (Data!$F:$F=$B15),
    Data!$H:$H),"")</f>
        <v/>
      </c>
      <c r="P15" s="49" t="str" cm="1">
        <f t="array" ref="P15">IFERROR(_xlfn.XLOOKUP(1,
    (Data!$I:$I=$O$1)*
    (Data!$C:$C=P$3)*
    (Data!$E:$E=$A15)*
    (Data!$F:$F=$B15),
    Data!$H:$H),"")</f>
        <v/>
      </c>
      <c r="Q15" s="49" t="str" cm="1">
        <f t="array" ref="Q15">IFERROR(_xlfn.XLOOKUP(1,
    (Data!$I:$I=$O$1)*
    (Data!$C:$C=Q$3)*
    (Data!$E:$E=$A15)*
    (Data!$F:$F=$B15),
    Data!$H:$H),"")</f>
        <v/>
      </c>
      <c r="R15" s="49" t="str" cm="1">
        <f t="array" ref="R15">IFERROR(_xlfn.XLOOKUP(1,
    (Data!$I:$I=$O$1)*
    (Data!$C:$C=R$3)*
    (Data!$E:$E=$A15)*
    (Data!$F:$F=$B15),
    Data!$H:$H),"")</f>
        <v/>
      </c>
      <c r="S15" s="49" t="str" cm="1">
        <f t="array" ref="S15">IFERROR(_xlfn.XLOOKUP(1,
    (Data!$I:$I=$O$1)*
    (Data!$C:$C=S$3)*
    (Data!$E:$E=$A15)*
    (Data!$F:$F=$B15),
    Data!$H:$H),"")</f>
        <v/>
      </c>
      <c r="T15" s="269" t="e">
        <f t="shared" si="2"/>
        <v>#VALUE!</v>
      </c>
    </row>
    <row r="16" spans="1:20" ht="12" hidden="1" customHeight="1" x14ac:dyDescent="0.25">
      <c r="A16" s="264" t="s">
        <v>10</v>
      </c>
      <c r="B16" s="265" t="s">
        <v>682</v>
      </c>
      <c r="C16" s="266"/>
      <c r="D16" s="295">
        <v>2</v>
      </c>
      <c r="E16" s="295">
        <v>0</v>
      </c>
      <c r="F16" s="295">
        <v>0</v>
      </c>
      <c r="G16" s="270">
        <v>0</v>
      </c>
      <c r="H16" s="270">
        <v>0</v>
      </c>
      <c r="I16" s="270">
        <v>0</v>
      </c>
      <c r="J16" s="270">
        <v>0</v>
      </c>
      <c r="K16" s="267">
        <v>0</v>
      </c>
      <c r="L16" s="295">
        <f>SUM(L14:L15)</f>
        <v>2</v>
      </c>
      <c r="M16" s="295">
        <f>SUM(M14)</f>
        <v>0</v>
      </c>
      <c r="N16" s="295">
        <f>SUM(N14)</f>
        <v>0</v>
      </c>
      <c r="O16" s="270">
        <f t="shared" ref="O16:P16" si="5">SUM(O14:O15)</f>
        <v>0</v>
      </c>
      <c r="P16" s="270">
        <f t="shared" si="5"/>
        <v>0</v>
      </c>
      <c r="Q16" s="270">
        <f>SUM(Q14:Q15)</f>
        <v>0</v>
      </c>
      <c r="R16" s="270">
        <f t="shared" ref="R16:S16" si="6">SUM(R14:R15)</f>
        <v>0</v>
      </c>
      <c r="S16" s="267">
        <f t="shared" si="6"/>
        <v>0</v>
      </c>
      <c r="T16" s="271" t="e">
        <f t="shared" si="2"/>
        <v>#DIV/0!</v>
      </c>
    </row>
    <row r="17" spans="1:20" ht="12" hidden="1" customHeight="1" x14ac:dyDescent="0.25">
      <c r="A17" s="260" t="s">
        <v>13</v>
      </c>
      <c r="B17" s="34" t="s">
        <v>690</v>
      </c>
      <c r="D17" s="104">
        <v>0</v>
      </c>
      <c r="E17" s="294">
        <v>0</v>
      </c>
      <c r="F17" s="104">
        <v>0</v>
      </c>
      <c r="G17" s="49" t="s">
        <v>91</v>
      </c>
      <c r="H17" s="49" t="s">
        <v>91</v>
      </c>
      <c r="I17" s="49" t="s">
        <v>91</v>
      </c>
      <c r="J17" s="49" t="s">
        <v>91</v>
      </c>
      <c r="K17" s="262" t="s">
        <v>91</v>
      </c>
      <c r="L17" s="104">
        <v>0</v>
      </c>
      <c r="M17" s="104">
        <v>0</v>
      </c>
      <c r="N17" s="104">
        <f>M17+L17</f>
        <v>0</v>
      </c>
      <c r="O17" s="49" t="str" cm="1">
        <f t="array" ref="O17">IFERROR(_xlfn.XLOOKUP(1,
    (Data!$I:$I=$O$1)*
    (Data!$C:$C=O$3)*
    (Data!$E:$E=$A17)*
    (Data!$F:$F=$B17),
    Data!$H:$H),"")</f>
        <v/>
      </c>
      <c r="P17" s="49" t="str" cm="1">
        <f t="array" ref="P17">IFERROR(_xlfn.XLOOKUP(1,
    (Data!$I:$I=$O$1)*
    (Data!$C:$C=P$3)*
    (Data!$E:$E=$A17)*
    (Data!$F:$F=$B17),
    Data!$H:$H),"")</f>
        <v/>
      </c>
      <c r="Q17" s="49" t="str" cm="1">
        <f t="array" ref="Q17">IFERROR(_xlfn.XLOOKUP(1,
    (Data!$I:$I=$O$1)*
    (Data!$C:$C=Q$3)*
    (Data!$E:$E=$A17)*
    (Data!$F:$F=$B17),
    Data!$H:$H),"")</f>
        <v/>
      </c>
      <c r="R17" s="49" t="str" cm="1">
        <f t="array" ref="R17">IFERROR(_xlfn.XLOOKUP(1,
    (Data!$I:$I=$O$1)*
    (Data!$C:$C=R$3)*
    (Data!$E:$E=$A17)*
    (Data!$F:$F=$B17),
    Data!$H:$H),"")</f>
        <v/>
      </c>
      <c r="S17" s="49" t="str" cm="1">
        <f t="array" ref="S17">IFERROR(_xlfn.XLOOKUP(1,
    (Data!$I:$I=$O$1)*
    (Data!$C:$C=S$3)*
    (Data!$E:$E=$A17)*
    (Data!$F:$F=$B17),
    Data!$H:$H),"")</f>
        <v/>
      </c>
      <c r="T17" s="269" t="e">
        <f t="shared" si="2"/>
        <v>#VALUE!</v>
      </c>
    </row>
    <row r="18" spans="1:20" ht="12" hidden="1" customHeight="1" x14ac:dyDescent="0.25">
      <c r="A18" s="264" t="s">
        <v>13</v>
      </c>
      <c r="B18" s="265" t="s">
        <v>682</v>
      </c>
      <c r="C18" s="266"/>
      <c r="D18" s="295">
        <v>0</v>
      </c>
      <c r="E18" s="295">
        <v>0</v>
      </c>
      <c r="F18" s="295">
        <v>0</v>
      </c>
      <c r="G18" s="270">
        <v>0</v>
      </c>
      <c r="H18" s="270">
        <v>0</v>
      </c>
      <c r="I18" s="270">
        <v>0</v>
      </c>
      <c r="J18" s="270">
        <v>0</v>
      </c>
      <c r="K18" s="267">
        <v>0</v>
      </c>
      <c r="L18" s="295">
        <f>SUM(L17)</f>
        <v>0</v>
      </c>
      <c r="M18" s="295">
        <f t="shared" ref="M18:N18" si="7">SUM(M17)</f>
        <v>0</v>
      </c>
      <c r="N18" s="295">
        <f t="shared" si="7"/>
        <v>0</v>
      </c>
      <c r="O18" s="270">
        <v>0</v>
      </c>
      <c r="P18" s="270">
        <v>0</v>
      </c>
      <c r="Q18" s="270">
        <v>0</v>
      </c>
      <c r="R18" s="270">
        <v>0</v>
      </c>
      <c r="S18" s="267">
        <v>0</v>
      </c>
      <c r="T18" s="271" t="e">
        <f t="shared" si="2"/>
        <v>#DIV/0!</v>
      </c>
    </row>
    <row r="19" spans="1:20" ht="12" customHeight="1" x14ac:dyDescent="0.25">
      <c r="A19" s="260" t="s">
        <v>14</v>
      </c>
      <c r="B19" s="34" t="s">
        <v>691</v>
      </c>
      <c r="C19" s="261" t="s">
        <v>692</v>
      </c>
      <c r="D19" s="104">
        <v>25</v>
      </c>
      <c r="E19" s="104">
        <v>16.100000000000001</v>
      </c>
      <c r="F19" s="104">
        <v>41.1</v>
      </c>
      <c r="G19" s="49">
        <v>12.79</v>
      </c>
      <c r="H19" s="49">
        <v>19.984000000000002</v>
      </c>
      <c r="I19" s="49">
        <v>17.518999999999998</v>
      </c>
      <c r="J19" s="49">
        <v>23.515000000000001</v>
      </c>
      <c r="K19" s="262">
        <v>24.6026666666666</v>
      </c>
      <c r="L19" s="104">
        <v>25</v>
      </c>
      <c r="M19" s="104">
        <v>16.100000000000001</v>
      </c>
      <c r="N19" s="104">
        <f t="shared" ref="N19:N21" si="8">M19+L19</f>
        <v>41.1</v>
      </c>
      <c r="O19" s="49" cm="1">
        <f t="array" ref="O19">IFERROR(_xlfn.XLOOKUP(1,
    (Data!$I:$I=$O$1)*
    (Data!$C:$C=O$3)*
    (Data!$E:$E=$A19)*
    (Data!$F:$F=$B19),
    Data!$H:$H),"")</f>
        <v>14.624000000000001</v>
      </c>
      <c r="P19" s="49" cm="1">
        <f t="array" ref="P19">IFERROR(_xlfn.XLOOKUP(1,
    (Data!$I:$I=$O$1)*
    (Data!$C:$C=P$3)*
    (Data!$E:$E=$A19)*
    (Data!$F:$F=$B19),
    Data!$H:$H),"")</f>
        <v>22.52</v>
      </c>
      <c r="Q19" s="49" t="str" cm="1">
        <f t="array" ref="Q19">IFERROR(_xlfn.XLOOKUP(1,
    (Data!$I:$I=$O$1)*
    (Data!$C:$C=Q$3)*
    (Data!$E:$E=$A19)*
    (Data!$F:$F=$B19),
    Data!$H:$H),"")</f>
        <v/>
      </c>
      <c r="R19" s="49" t="str" cm="1">
        <f t="array" ref="R19">IFERROR(_xlfn.XLOOKUP(1,
    (Data!$I:$I=$O$1)*
    (Data!$C:$C=R$3)*
    (Data!$E:$E=$A19)*
    (Data!$F:$F=$B19),
    Data!$H:$H),"")</f>
        <v/>
      </c>
      <c r="S19" s="49" cm="1">
        <f t="array" ref="S19">IFERROR(_xlfn.XLOOKUP(1,
    (Data!$I:$I=$O$1)*
    (Data!$C:$C=S$3)*
    (Data!$E:$E=$A19)*
    (Data!$F:$F=$B19),
    Data!$H:$H),"")</f>
        <v>12.3813333333333</v>
      </c>
      <c r="T19" s="269">
        <f t="shared" si="2"/>
        <v>0.30124898621248902</v>
      </c>
    </row>
    <row r="20" spans="1:20" ht="12" customHeight="1" x14ac:dyDescent="0.25">
      <c r="A20" s="260" t="s">
        <v>14</v>
      </c>
      <c r="B20" s="34" t="s">
        <v>686</v>
      </c>
      <c r="D20" s="104">
        <v>34</v>
      </c>
      <c r="E20" s="104">
        <v>3.4</v>
      </c>
      <c r="F20" s="104">
        <v>37.4</v>
      </c>
      <c r="G20" s="49">
        <v>17.916</v>
      </c>
      <c r="H20" s="49">
        <v>29.373999999999999</v>
      </c>
      <c r="I20" s="49">
        <v>28.506</v>
      </c>
      <c r="J20" s="49">
        <v>35.366</v>
      </c>
      <c r="K20" s="262">
        <v>37.053999999999903</v>
      </c>
      <c r="L20" s="104">
        <v>34</v>
      </c>
      <c r="M20" s="104">
        <v>3.4</v>
      </c>
      <c r="N20" s="104">
        <f t="shared" si="8"/>
        <v>37.4</v>
      </c>
      <c r="O20" s="49" cm="1">
        <f t="array" ref="O20">IFERROR(_xlfn.XLOOKUP(1,
    (Data!$I:$I=$O$1)*
    (Data!$C:$C=O$3)*
    (Data!$E:$E=$A20)*
    (Data!$F:$F=$B20),
    Data!$H:$H),"")</f>
        <v>11.323</v>
      </c>
      <c r="P20" s="49" cm="1">
        <f t="array" ref="P20">IFERROR(_xlfn.XLOOKUP(1,
    (Data!$I:$I=$O$1)*
    (Data!$C:$C=P$3)*
    (Data!$E:$E=$A20)*
    (Data!$F:$F=$B20),
    Data!$H:$H),"")</f>
        <v>36.497999999999998</v>
      </c>
      <c r="Q20" s="49" t="str" cm="1">
        <f t="array" ref="Q20">IFERROR(_xlfn.XLOOKUP(1,
    (Data!$I:$I=$O$1)*
    (Data!$C:$C=Q$3)*
    (Data!$E:$E=$A20)*
    (Data!$F:$F=$B20),
    Data!$H:$H),"")</f>
        <v/>
      </c>
      <c r="R20" s="49" t="str" cm="1">
        <f t="array" ref="R20">IFERROR(_xlfn.XLOOKUP(1,
    (Data!$I:$I=$O$1)*
    (Data!$C:$C=R$3)*
    (Data!$E:$E=$A20)*
    (Data!$F:$F=$B20),
    Data!$H:$H),"")</f>
        <v/>
      </c>
      <c r="S20" s="49" cm="1">
        <f t="array" ref="S20">IFERROR(_xlfn.XLOOKUP(1,
    (Data!$I:$I=$O$1)*
    (Data!$C:$C=S$3)*
    (Data!$E:$E=$A20)*
    (Data!$F:$F=$B20),
    Data!$H:$H),"")</f>
        <v>15.940333333333299</v>
      </c>
      <c r="T20" s="269">
        <f t="shared" si="2"/>
        <v>0.42621212121212032</v>
      </c>
    </row>
    <row r="21" spans="1:20" ht="12" hidden="1" customHeight="1" x14ac:dyDescent="0.25">
      <c r="A21" s="260" t="s">
        <v>14</v>
      </c>
      <c r="B21" s="34" t="s">
        <v>693</v>
      </c>
      <c r="D21" s="104">
        <v>0</v>
      </c>
      <c r="E21" s="104">
        <v>0</v>
      </c>
      <c r="F21" s="104">
        <v>0</v>
      </c>
      <c r="G21" s="49" t="s">
        <v>91</v>
      </c>
      <c r="H21" s="49" t="s">
        <v>91</v>
      </c>
      <c r="I21" s="49" t="s">
        <v>91</v>
      </c>
      <c r="J21" s="49" t="s">
        <v>91</v>
      </c>
      <c r="K21" s="262" t="s">
        <v>91</v>
      </c>
      <c r="L21" s="104">
        <v>0</v>
      </c>
      <c r="M21" s="104">
        <v>0</v>
      </c>
      <c r="N21" s="104">
        <f t="shared" si="8"/>
        <v>0</v>
      </c>
      <c r="O21" s="49" t="str" cm="1">
        <f t="array" ref="O21">IFERROR(_xlfn.XLOOKUP(1,
    (Data!$I:$I=$O$1)*
    (Data!$C:$C=O$3)*
    (Data!$E:$E=$A21)*
    (Data!$F:$F=$B21),
    Data!$H:$H),"")</f>
        <v/>
      </c>
      <c r="P21" s="49" t="str" cm="1">
        <f t="array" ref="P21">IFERROR(_xlfn.XLOOKUP(1,
    (Data!$I:$I=$O$1)*
    (Data!$C:$C=P$3)*
    (Data!$E:$E=$A21)*
    (Data!$F:$F=$B21),
    Data!$H:$H),"")</f>
        <v/>
      </c>
      <c r="Q21" s="49" t="str" cm="1">
        <f t="array" ref="Q21">IFERROR(_xlfn.XLOOKUP(1,
    (Data!$I:$I=$O$1)*
    (Data!$C:$C=Q$3)*
    (Data!$E:$E=$A21)*
    (Data!$F:$F=$B21),
    Data!$H:$H),"")</f>
        <v/>
      </c>
      <c r="R21" s="49" t="str" cm="1">
        <f t="array" ref="R21">IFERROR(_xlfn.XLOOKUP(1,
    (Data!$I:$I=$O$1)*
    (Data!$C:$C=R$3)*
    (Data!$E:$E=$A21)*
    (Data!$F:$F=$B21),
    Data!$H:$H),"")</f>
        <v/>
      </c>
      <c r="S21" s="49" t="str" cm="1">
        <f t="array" ref="S21">IFERROR(_xlfn.XLOOKUP(1,
    (Data!$I:$I=$O$1)*
    (Data!$C:$C=S$3)*
    (Data!$E:$E=$A21)*
    (Data!$F:$F=$B21),
    Data!$H:$H),"")</f>
        <v/>
      </c>
      <c r="T21" s="269" t="e">
        <f t="shared" si="2"/>
        <v>#VALUE!</v>
      </c>
    </row>
    <row r="22" spans="1:20" ht="12" hidden="1" customHeight="1" x14ac:dyDescent="0.25">
      <c r="A22" s="260" t="s">
        <v>14</v>
      </c>
      <c r="B22" s="34" t="s">
        <v>681</v>
      </c>
      <c r="D22" s="104">
        <v>73</v>
      </c>
      <c r="E22" s="294">
        <v>0</v>
      </c>
      <c r="F22" s="294">
        <v>0</v>
      </c>
      <c r="G22" s="49" t="s">
        <v>91</v>
      </c>
      <c r="H22" s="49" t="s">
        <v>91</v>
      </c>
      <c r="I22" s="49" t="s">
        <v>91</v>
      </c>
      <c r="J22" s="49" t="s">
        <v>91</v>
      </c>
      <c r="K22" s="262" t="s">
        <v>91</v>
      </c>
      <c r="L22" s="294">
        <v>73</v>
      </c>
      <c r="M22" s="294">
        <v>0</v>
      </c>
      <c r="N22" s="294">
        <v>0</v>
      </c>
      <c r="O22" s="49" t="str" cm="1">
        <f t="array" ref="O22">IFERROR(_xlfn.XLOOKUP(1,
    (Data!$I:$I=$O$1)*
    (Data!$C:$C=O$3)*
    (Data!$E:$E=$A22)*
    (Data!$F:$F=$B22),
    Data!$H:$H),"")</f>
        <v/>
      </c>
      <c r="P22" s="49" t="str" cm="1">
        <f t="array" ref="P22">IFERROR(_xlfn.XLOOKUP(1,
    (Data!$I:$I=$O$1)*
    (Data!$C:$C=P$3)*
    (Data!$E:$E=$A22)*
    (Data!$F:$F=$B22),
    Data!$H:$H),"")</f>
        <v/>
      </c>
      <c r="Q22" s="49" t="str" cm="1">
        <f t="array" ref="Q22">IFERROR(_xlfn.XLOOKUP(1,
    (Data!$I:$I=$O$1)*
    (Data!$C:$C=Q$3)*
    (Data!$E:$E=$A22)*
    (Data!$F:$F=$B22),
    Data!$H:$H),"")</f>
        <v/>
      </c>
      <c r="R22" s="49" t="str" cm="1">
        <f t="array" ref="R22">IFERROR(_xlfn.XLOOKUP(1,
    (Data!$I:$I=$O$1)*
    (Data!$C:$C=R$3)*
    (Data!$E:$E=$A22)*
    (Data!$F:$F=$B22),
    Data!$H:$H),"")</f>
        <v/>
      </c>
      <c r="S22" s="49" t="str" cm="1">
        <f t="array" ref="S22">IFERROR(_xlfn.XLOOKUP(1,
    (Data!$I:$I=$O$1)*
    (Data!$C:$C=S$3)*
    (Data!$E:$E=$A22)*
    (Data!$F:$F=$B22),
    Data!$H:$H),"")</f>
        <v/>
      </c>
      <c r="T22" s="269" t="e">
        <f t="shared" si="2"/>
        <v>#VALUE!</v>
      </c>
    </row>
    <row r="23" spans="1:20" ht="12" hidden="1" customHeight="1" x14ac:dyDescent="0.25">
      <c r="A23" s="264" t="s">
        <v>14</v>
      </c>
      <c r="B23" s="265" t="s">
        <v>682</v>
      </c>
      <c r="C23" s="266"/>
      <c r="D23" s="295">
        <v>132</v>
      </c>
      <c r="E23" s="295">
        <v>19.5</v>
      </c>
      <c r="F23" s="295">
        <v>78.5</v>
      </c>
      <c r="G23" s="270">
        <v>30.706</v>
      </c>
      <c r="H23" s="270">
        <v>49.358000000000004</v>
      </c>
      <c r="I23" s="270">
        <v>46.024999999999999</v>
      </c>
      <c r="J23" s="270">
        <v>58.881</v>
      </c>
      <c r="K23" s="267">
        <v>61.656666666666666</v>
      </c>
      <c r="L23" s="295">
        <f>SUM(L19:L22)</f>
        <v>132</v>
      </c>
      <c r="M23" s="295">
        <f t="shared" ref="M23:R23" si="9">SUM(M19:M22)</f>
        <v>19.5</v>
      </c>
      <c r="N23" s="295">
        <f t="shared" si="9"/>
        <v>78.5</v>
      </c>
      <c r="O23" s="270">
        <f t="shared" si="9"/>
        <v>25.947000000000003</v>
      </c>
      <c r="P23" s="270">
        <f t="shared" si="9"/>
        <v>59.018000000000001</v>
      </c>
      <c r="Q23" s="270">
        <f t="shared" si="9"/>
        <v>0</v>
      </c>
      <c r="R23" s="270">
        <f t="shared" si="9"/>
        <v>0</v>
      </c>
      <c r="S23" s="267">
        <f t="shared" si="4"/>
        <v>28.321666666666669</v>
      </c>
      <c r="T23" s="271">
        <f t="shared" si="2"/>
        <v>0.3607855626326964</v>
      </c>
    </row>
    <row r="24" spans="1:20" ht="12" hidden="1" customHeight="1" x14ac:dyDescent="0.25">
      <c r="A24" s="260" t="s">
        <v>16</v>
      </c>
      <c r="B24" s="34" t="s">
        <v>694</v>
      </c>
      <c r="D24" s="104">
        <v>0</v>
      </c>
      <c r="E24" s="294">
        <v>0</v>
      </c>
      <c r="F24" s="294">
        <v>0</v>
      </c>
      <c r="G24" s="49" t="s">
        <v>91</v>
      </c>
      <c r="H24" s="49" t="s">
        <v>91</v>
      </c>
      <c r="I24" s="49" t="s">
        <v>91</v>
      </c>
      <c r="J24" s="49" t="s">
        <v>91</v>
      </c>
      <c r="K24" s="49" t="s">
        <v>91</v>
      </c>
      <c r="L24" s="294">
        <v>0</v>
      </c>
      <c r="M24" s="294">
        <v>0</v>
      </c>
      <c r="N24" s="104">
        <f t="shared" ref="N24:N25" si="10">M24+L24</f>
        <v>0</v>
      </c>
      <c r="O24" s="49" t="str" cm="1">
        <f t="array" ref="O24">IFERROR(_xlfn.XLOOKUP(1,
    (Data!$I:$I=$O$1)*
    (Data!$C:$C=O$3)*
    (Data!$E:$E=$A24)*
    (Data!$F:$F=$B24),
    Data!$H:$H),"")</f>
        <v/>
      </c>
      <c r="P24" s="49" t="str" cm="1">
        <f t="array" ref="P24">IFERROR(_xlfn.XLOOKUP(1,
    (Data!$I:$I=$O$1)*
    (Data!$C:$C=P$3)*
    (Data!$E:$E=$A24)*
    (Data!$F:$F=$B24),
    Data!$H:$H),"")</f>
        <v/>
      </c>
      <c r="Q24" s="49" t="str" cm="1">
        <f t="array" ref="Q24">IFERROR(_xlfn.XLOOKUP(1,
    (Data!$I:$I=$O$1)*
    (Data!$C:$C=Q$3)*
    (Data!$E:$E=$A24)*
    (Data!$F:$F=$B24),
    Data!$H:$H),"")</f>
        <v/>
      </c>
      <c r="R24" s="49" t="str" cm="1">
        <f t="array" ref="R24">IFERROR(_xlfn.XLOOKUP(1,
    (Data!$I:$I=$O$1)*
    (Data!$C:$C=R$3)*
    (Data!$E:$E=$A24)*
    (Data!$F:$F=$B24),
    Data!$H:$H),"")</f>
        <v/>
      </c>
      <c r="S24" s="49" t="str" cm="1">
        <f t="array" ref="S24">IFERROR(_xlfn.XLOOKUP(1,
    (Data!$I:$I=$O$1)*
    (Data!$C:$C=S$3)*
    (Data!$E:$E=$A24)*
    (Data!$F:$F=$B24),
    Data!$H:$H),"")</f>
        <v/>
      </c>
      <c r="T24" s="269" t="e">
        <f t="shared" si="2"/>
        <v>#VALUE!</v>
      </c>
    </row>
    <row r="25" spans="1:20" ht="12" hidden="1" customHeight="1" x14ac:dyDescent="0.25">
      <c r="A25" s="260" t="s">
        <v>16</v>
      </c>
      <c r="B25" s="34" t="s">
        <v>695</v>
      </c>
      <c r="D25" s="104">
        <v>0</v>
      </c>
      <c r="E25" s="294">
        <v>0</v>
      </c>
      <c r="F25" s="294">
        <v>0</v>
      </c>
      <c r="G25" s="49" t="s">
        <v>91</v>
      </c>
      <c r="H25" s="49" t="s">
        <v>91</v>
      </c>
      <c r="I25" s="49" t="s">
        <v>91</v>
      </c>
      <c r="J25" s="49" t="s">
        <v>91</v>
      </c>
      <c r="K25" s="49" t="s">
        <v>91</v>
      </c>
      <c r="L25" s="294">
        <v>0</v>
      </c>
      <c r="M25" s="294">
        <v>0</v>
      </c>
      <c r="N25" s="104">
        <f t="shared" si="10"/>
        <v>0</v>
      </c>
      <c r="O25" s="49" t="str" cm="1">
        <f t="array" ref="O25">IFERROR(_xlfn.XLOOKUP(1,
    (Data!$I:$I=$O$1)*
    (Data!$C:$C=O$3)*
    (Data!$E:$E=$A25)*
    (Data!$F:$F=$B25),
    Data!$H:$H),"")</f>
        <v/>
      </c>
      <c r="P25" s="49" t="str" cm="1">
        <f t="array" ref="P25">IFERROR(_xlfn.XLOOKUP(1,
    (Data!$I:$I=$O$1)*
    (Data!$C:$C=P$3)*
    (Data!$E:$E=$A25)*
    (Data!$F:$F=$B25),
    Data!$H:$H),"")</f>
        <v/>
      </c>
      <c r="Q25" s="49" t="str" cm="1">
        <f t="array" ref="Q25">IFERROR(_xlfn.XLOOKUP(1,
    (Data!$I:$I=$O$1)*
    (Data!$C:$C=Q$3)*
    (Data!$E:$E=$A25)*
    (Data!$F:$F=$B25),
    Data!$H:$H),"")</f>
        <v/>
      </c>
      <c r="R25" s="49" t="str" cm="1">
        <f t="array" ref="R25">IFERROR(_xlfn.XLOOKUP(1,
    (Data!$I:$I=$O$1)*
    (Data!$C:$C=R$3)*
    (Data!$E:$E=$A25)*
    (Data!$F:$F=$B25),
    Data!$H:$H),"")</f>
        <v/>
      </c>
      <c r="S25" s="49" t="str" cm="1">
        <f t="array" ref="S25">IFERROR(_xlfn.XLOOKUP(1,
    (Data!$I:$I=$O$1)*
    (Data!$C:$C=S$3)*
    (Data!$E:$E=$A25)*
    (Data!$F:$F=$B25),
    Data!$H:$H),"")</f>
        <v/>
      </c>
      <c r="T25" s="269" t="e">
        <f t="shared" si="2"/>
        <v>#VALUE!</v>
      </c>
    </row>
    <row r="26" spans="1:20" ht="12" hidden="1" customHeight="1" x14ac:dyDescent="0.25">
      <c r="A26" s="260" t="s">
        <v>16</v>
      </c>
      <c r="B26" s="34" t="s">
        <v>681</v>
      </c>
      <c r="D26" s="104">
        <v>65</v>
      </c>
      <c r="E26" s="294">
        <v>0</v>
      </c>
      <c r="F26" s="294">
        <v>0</v>
      </c>
      <c r="G26" s="49" t="s">
        <v>91</v>
      </c>
      <c r="H26" s="49" t="s">
        <v>91</v>
      </c>
      <c r="I26" s="49" t="s">
        <v>91</v>
      </c>
      <c r="J26" s="49" t="s">
        <v>91</v>
      </c>
      <c r="K26" s="262" t="s">
        <v>91</v>
      </c>
      <c r="L26" s="294">
        <v>65</v>
      </c>
      <c r="M26" s="294">
        <v>0</v>
      </c>
      <c r="N26" s="294">
        <v>0</v>
      </c>
      <c r="O26" s="49" t="str" cm="1">
        <f t="array" ref="O26">IFERROR(_xlfn.XLOOKUP(1,
    (Data!$I:$I=$O$1)*
    (Data!$C:$C=O$3)*
    (Data!$E:$E=$A26)*
    (Data!$F:$F=$B26),
    Data!$H:$H),"")</f>
        <v/>
      </c>
      <c r="P26" s="49" t="str" cm="1">
        <f t="array" ref="P26">IFERROR(_xlfn.XLOOKUP(1,
    (Data!$I:$I=$O$1)*
    (Data!$C:$C=P$3)*
    (Data!$E:$E=$A26)*
    (Data!$F:$F=$B26),
    Data!$H:$H),"")</f>
        <v/>
      </c>
      <c r="Q26" s="49" t="str" cm="1">
        <f t="array" ref="Q26">IFERROR(_xlfn.XLOOKUP(1,
    (Data!$I:$I=$O$1)*
    (Data!$C:$C=Q$3)*
    (Data!$E:$E=$A26)*
    (Data!$F:$F=$B26),
    Data!$H:$H),"")</f>
        <v/>
      </c>
      <c r="R26" s="49" t="str" cm="1">
        <f t="array" ref="R26">IFERROR(_xlfn.XLOOKUP(1,
    (Data!$I:$I=$O$1)*
    (Data!$C:$C=R$3)*
    (Data!$E:$E=$A26)*
    (Data!$F:$F=$B26),
    Data!$H:$H),"")</f>
        <v/>
      </c>
      <c r="S26" s="49" t="str" cm="1">
        <f t="array" ref="S26">IFERROR(_xlfn.XLOOKUP(1,
    (Data!$I:$I=$O$1)*
    (Data!$C:$C=S$3)*
    (Data!$E:$E=$A26)*
    (Data!$F:$F=$B26),
    Data!$H:$H),"")</f>
        <v/>
      </c>
      <c r="T26" s="269" t="e">
        <f t="shared" si="2"/>
        <v>#VALUE!</v>
      </c>
    </row>
    <row r="27" spans="1:20" ht="12" hidden="1" customHeight="1" x14ac:dyDescent="0.25">
      <c r="A27" s="264" t="s">
        <v>16</v>
      </c>
      <c r="B27" s="265" t="s">
        <v>682</v>
      </c>
      <c r="C27" s="266"/>
      <c r="D27" s="295">
        <v>65</v>
      </c>
      <c r="E27" s="295">
        <v>0</v>
      </c>
      <c r="F27" s="295">
        <v>0</v>
      </c>
      <c r="G27" s="270">
        <v>0</v>
      </c>
      <c r="H27" s="270">
        <v>0</v>
      </c>
      <c r="I27" s="270">
        <v>0</v>
      </c>
      <c r="J27" s="270">
        <v>0</v>
      </c>
      <c r="K27" s="267">
        <v>0</v>
      </c>
      <c r="L27" s="295">
        <f>SUM(L24:L26)</f>
        <v>65</v>
      </c>
      <c r="M27" s="295">
        <f t="shared" ref="M27" si="11">SUM(M26)</f>
        <v>0</v>
      </c>
      <c r="N27" s="295">
        <f t="shared" ref="N27:R27" si="12">SUM(N26)</f>
        <v>0</v>
      </c>
      <c r="O27" s="270">
        <f t="shared" si="12"/>
        <v>0</v>
      </c>
      <c r="P27" s="270">
        <f t="shared" si="12"/>
        <v>0</v>
      </c>
      <c r="Q27" s="270">
        <f t="shared" si="12"/>
        <v>0</v>
      </c>
      <c r="R27" s="270">
        <f t="shared" si="12"/>
        <v>0</v>
      </c>
      <c r="S27" s="267">
        <f t="shared" si="4"/>
        <v>0</v>
      </c>
      <c r="T27" s="271" t="e">
        <f t="shared" si="2"/>
        <v>#DIV/0!</v>
      </c>
    </row>
    <row r="28" spans="1:20" ht="15.75" hidden="1" customHeight="1" x14ac:dyDescent="0.25">
      <c r="A28" s="260" t="s">
        <v>17</v>
      </c>
      <c r="B28" s="34" t="s">
        <v>696</v>
      </c>
      <c r="C28" s="261" t="s">
        <v>697</v>
      </c>
      <c r="D28" s="104">
        <v>0</v>
      </c>
      <c r="E28" s="104">
        <v>0</v>
      </c>
      <c r="F28" s="104">
        <v>0</v>
      </c>
      <c r="G28" s="49" t="s">
        <v>91</v>
      </c>
      <c r="H28" s="49" t="s">
        <v>91</v>
      </c>
      <c r="I28" s="49" t="s">
        <v>91</v>
      </c>
      <c r="J28" s="49" t="s">
        <v>91</v>
      </c>
      <c r="K28" s="49" t="s">
        <v>91</v>
      </c>
      <c r="L28" s="104">
        <v>0</v>
      </c>
      <c r="M28" s="104">
        <v>0</v>
      </c>
      <c r="N28" s="104">
        <f t="shared" ref="N28:N29" si="13">M28+L28</f>
        <v>0</v>
      </c>
      <c r="O28" s="49" t="str" cm="1">
        <f t="array" ref="O28">IFERROR(_xlfn.XLOOKUP(1,
    (Data!$I:$I=$O$1)*
    (Data!$C:$C=O$3)*
    (Data!$E:$E=$A28)*
    (Data!$F:$F=$B28),
    Data!$H:$H),"")</f>
        <v/>
      </c>
      <c r="P28" s="49" t="str" cm="1">
        <f t="array" ref="P28">IFERROR(_xlfn.XLOOKUP(1,
    (Data!$I:$I=$O$1)*
    (Data!$C:$C=P$3)*
    (Data!$E:$E=$A28)*
    (Data!$F:$F=$B28),
    Data!$H:$H),"")</f>
        <v/>
      </c>
      <c r="Q28" s="49" t="str" cm="1">
        <f t="array" ref="Q28">IFERROR(_xlfn.XLOOKUP(1,
    (Data!$I:$I=$O$1)*
    (Data!$C:$C=Q$3)*
    (Data!$E:$E=$A28)*
    (Data!$F:$F=$B28),
    Data!$H:$H),"")</f>
        <v/>
      </c>
      <c r="R28" s="49" t="str" cm="1">
        <f t="array" ref="R28">IFERROR(_xlfn.XLOOKUP(1,
    (Data!$I:$I=$O$1)*
    (Data!$C:$C=R$3)*
    (Data!$E:$E=$A28)*
    (Data!$F:$F=$B28),
    Data!$H:$H),"")</f>
        <v/>
      </c>
      <c r="S28" s="49" t="str" cm="1">
        <f t="array" ref="S28">IFERROR(_xlfn.XLOOKUP(1,
    (Data!$I:$I=$O$1)*
    (Data!$C:$C=S$3)*
    (Data!$E:$E=$A28)*
    (Data!$F:$F=$B28),
    Data!$H:$H),"")</f>
        <v/>
      </c>
      <c r="T28" s="269" t="e">
        <f t="shared" si="2"/>
        <v>#VALUE!</v>
      </c>
    </row>
    <row r="29" spans="1:20" ht="12" hidden="1" customHeight="1" x14ac:dyDescent="0.25">
      <c r="A29" s="260" t="s">
        <v>17</v>
      </c>
      <c r="B29" s="34" t="s">
        <v>698</v>
      </c>
      <c r="C29" s="261" t="s">
        <v>699</v>
      </c>
      <c r="D29" s="104">
        <v>0</v>
      </c>
      <c r="E29" s="104">
        <v>0</v>
      </c>
      <c r="F29" s="104">
        <v>0</v>
      </c>
      <c r="G29" s="49" t="s">
        <v>91</v>
      </c>
      <c r="H29" s="49" t="s">
        <v>91</v>
      </c>
      <c r="I29" s="49" t="s">
        <v>91</v>
      </c>
      <c r="J29" s="49" t="s">
        <v>91</v>
      </c>
      <c r="K29" s="262" t="s">
        <v>91</v>
      </c>
      <c r="L29" s="104">
        <v>0</v>
      </c>
      <c r="M29" s="104">
        <v>0</v>
      </c>
      <c r="N29" s="104">
        <f t="shared" si="13"/>
        <v>0</v>
      </c>
      <c r="O29" s="49" t="str" cm="1">
        <f t="array" ref="O29">IFERROR(_xlfn.XLOOKUP(1,
    (Data!$I:$I=$O$1)*
    (Data!$C:$C=O$3)*
    (Data!$E:$E=$A29)*
    (Data!$F:$F=$B29),
    Data!$H:$H),"")</f>
        <v/>
      </c>
      <c r="P29" s="49" t="str" cm="1">
        <f t="array" ref="P29">IFERROR(_xlfn.XLOOKUP(1,
    (Data!$I:$I=$O$1)*
    (Data!$C:$C=P$3)*
    (Data!$E:$E=$A29)*
    (Data!$F:$F=$B29),
    Data!$H:$H),"")</f>
        <v/>
      </c>
      <c r="Q29" s="49" t="str" cm="1">
        <f t="array" ref="Q29">IFERROR(_xlfn.XLOOKUP(1,
    (Data!$I:$I=$O$1)*
    (Data!$C:$C=Q$3)*
    (Data!$E:$E=$A29)*
    (Data!$F:$F=$B29),
    Data!$H:$H),"")</f>
        <v/>
      </c>
      <c r="R29" s="49" t="str" cm="1">
        <f t="array" ref="R29">IFERROR(_xlfn.XLOOKUP(1,
    (Data!$I:$I=$O$1)*
    (Data!$C:$C=R$3)*
    (Data!$E:$E=$A29)*
    (Data!$F:$F=$B29),
    Data!$H:$H),"")</f>
        <v/>
      </c>
      <c r="S29" s="49" t="str" cm="1">
        <f t="array" ref="S29">IFERROR(_xlfn.XLOOKUP(1,
    (Data!$I:$I=$O$1)*
    (Data!$C:$C=S$3)*
    (Data!$E:$E=$A29)*
    (Data!$F:$F=$B29),
    Data!$H:$H),"")</f>
        <v/>
      </c>
      <c r="T29" s="269" t="e">
        <f t="shared" si="2"/>
        <v>#VALUE!</v>
      </c>
    </row>
    <row r="30" spans="1:20" ht="12" hidden="1" customHeight="1" x14ac:dyDescent="0.25">
      <c r="A30" s="260" t="s">
        <v>17</v>
      </c>
      <c r="B30" s="34" t="s">
        <v>681</v>
      </c>
      <c r="D30" s="104">
        <v>185</v>
      </c>
      <c r="E30" s="294">
        <v>0</v>
      </c>
      <c r="F30" s="294">
        <v>0</v>
      </c>
      <c r="G30" s="49" t="s">
        <v>91</v>
      </c>
      <c r="H30" s="49" t="s">
        <v>91</v>
      </c>
      <c r="I30" s="49" t="s">
        <v>91</v>
      </c>
      <c r="J30" s="49" t="s">
        <v>91</v>
      </c>
      <c r="K30" s="262" t="s">
        <v>91</v>
      </c>
      <c r="L30" s="294">
        <v>185</v>
      </c>
      <c r="M30" s="294">
        <v>0</v>
      </c>
      <c r="N30" s="294">
        <v>0</v>
      </c>
      <c r="O30" s="49" t="str" cm="1">
        <f t="array" ref="O30">IFERROR(_xlfn.XLOOKUP(1,
    (Data!$I:$I=$O$1)*
    (Data!$C:$C=O$3)*
    (Data!$E:$E=$A30)*
    (Data!$F:$F=$B30),
    Data!$H:$H),"")</f>
        <v/>
      </c>
      <c r="P30" s="49" t="str" cm="1">
        <f t="array" ref="P30">IFERROR(_xlfn.XLOOKUP(1,
    (Data!$I:$I=$O$1)*
    (Data!$C:$C=P$3)*
    (Data!$E:$E=$A30)*
    (Data!$F:$F=$B30),
    Data!$H:$H),"")</f>
        <v/>
      </c>
      <c r="Q30" s="49" t="str" cm="1">
        <f t="array" ref="Q30">IFERROR(_xlfn.XLOOKUP(1,
    (Data!$I:$I=$O$1)*
    (Data!$C:$C=Q$3)*
    (Data!$E:$E=$A30)*
    (Data!$F:$F=$B30),
    Data!$H:$H),"")</f>
        <v/>
      </c>
      <c r="R30" s="49" t="str" cm="1">
        <f t="array" ref="R30">IFERROR(_xlfn.XLOOKUP(1,
    (Data!$I:$I=$O$1)*
    (Data!$C:$C=R$3)*
    (Data!$E:$E=$A30)*
    (Data!$F:$F=$B30),
    Data!$H:$H),"")</f>
        <v/>
      </c>
      <c r="S30" s="49" t="str" cm="1">
        <f t="array" ref="S30">IFERROR(_xlfn.XLOOKUP(1,
    (Data!$I:$I=$O$1)*
    (Data!$C:$C=S$3)*
    (Data!$E:$E=$A30)*
    (Data!$F:$F=$B30),
    Data!$H:$H),"")</f>
        <v/>
      </c>
      <c r="T30" s="269" t="e">
        <f t="shared" si="2"/>
        <v>#VALUE!</v>
      </c>
    </row>
    <row r="31" spans="1:20" ht="12" hidden="1" customHeight="1" x14ac:dyDescent="0.25">
      <c r="A31" s="264" t="s">
        <v>17</v>
      </c>
      <c r="B31" s="265" t="s">
        <v>682</v>
      </c>
      <c r="C31" s="266"/>
      <c r="D31" s="295">
        <v>185</v>
      </c>
      <c r="E31" s="295">
        <v>0</v>
      </c>
      <c r="F31" s="295">
        <v>0</v>
      </c>
      <c r="G31" s="270">
        <v>0</v>
      </c>
      <c r="H31" s="270">
        <v>0</v>
      </c>
      <c r="I31" s="270">
        <v>0</v>
      </c>
      <c r="J31" s="270">
        <v>0</v>
      </c>
      <c r="K31" s="267">
        <v>0</v>
      </c>
      <c r="L31" s="295">
        <f t="shared" ref="L31:S31" si="14">SUM(L28:L30)</f>
        <v>185</v>
      </c>
      <c r="M31" s="295">
        <f t="shared" si="14"/>
        <v>0</v>
      </c>
      <c r="N31" s="295">
        <f t="shared" si="14"/>
        <v>0</v>
      </c>
      <c r="O31" s="270">
        <f t="shared" si="14"/>
        <v>0</v>
      </c>
      <c r="P31" s="270">
        <f t="shared" si="14"/>
        <v>0</v>
      </c>
      <c r="Q31" s="270">
        <f t="shared" si="14"/>
        <v>0</v>
      </c>
      <c r="R31" s="270">
        <f t="shared" si="14"/>
        <v>0</v>
      </c>
      <c r="S31" s="267">
        <f t="shared" si="14"/>
        <v>0</v>
      </c>
      <c r="T31" s="271" t="e">
        <f t="shared" si="2"/>
        <v>#DIV/0!</v>
      </c>
    </row>
    <row r="32" spans="1:20" ht="12" hidden="1" customHeight="1" x14ac:dyDescent="0.25">
      <c r="A32" s="260" t="s">
        <v>19</v>
      </c>
      <c r="B32" s="34" t="s">
        <v>700</v>
      </c>
      <c r="C32" s="261" t="s">
        <v>701</v>
      </c>
      <c r="D32" s="104">
        <v>0</v>
      </c>
      <c r="E32" s="104">
        <v>0</v>
      </c>
      <c r="F32" s="104">
        <v>0</v>
      </c>
      <c r="G32" s="49" t="s">
        <v>91</v>
      </c>
      <c r="H32" s="49" t="s">
        <v>91</v>
      </c>
      <c r="I32" s="49" t="s">
        <v>91</v>
      </c>
      <c r="J32" s="49" t="s">
        <v>91</v>
      </c>
      <c r="K32" s="262" t="s">
        <v>91</v>
      </c>
      <c r="L32" s="104">
        <v>0</v>
      </c>
      <c r="M32" s="104">
        <v>0</v>
      </c>
      <c r="N32" s="104">
        <f t="shared" ref="N32:N33" si="15">M32+L32</f>
        <v>0</v>
      </c>
      <c r="O32" s="49" t="str" cm="1">
        <f t="array" ref="O32">IFERROR(_xlfn.XLOOKUP(1,
    (Data!$I:$I=$O$1)*
    (Data!$C:$C=O$3)*
    (Data!$E:$E=$A32)*
    (Data!$F:$F=$B32),
    Data!$H:$H),"")</f>
        <v/>
      </c>
      <c r="P32" s="49" t="str" cm="1">
        <f t="array" ref="P32">IFERROR(_xlfn.XLOOKUP(1,
    (Data!$I:$I=$O$1)*
    (Data!$C:$C=P$3)*
    (Data!$E:$E=$A32)*
    (Data!$F:$F=$B32),
    Data!$H:$H),"")</f>
        <v/>
      </c>
      <c r="Q32" s="49" t="str" cm="1">
        <f t="array" ref="Q32">IFERROR(_xlfn.XLOOKUP(1,
    (Data!$I:$I=$O$1)*
    (Data!$C:$C=Q$3)*
    (Data!$E:$E=$A32)*
    (Data!$F:$F=$B32),
    Data!$H:$H),"")</f>
        <v/>
      </c>
      <c r="R32" s="49" t="str" cm="1">
        <f t="array" ref="R32">IFERROR(_xlfn.XLOOKUP(1,
    (Data!$I:$I=$O$1)*
    (Data!$C:$C=R$3)*
    (Data!$E:$E=$A32)*
    (Data!$F:$F=$B32),
    Data!$H:$H),"")</f>
        <v/>
      </c>
      <c r="S32" s="49" t="str" cm="1">
        <f t="array" ref="S32">IFERROR(_xlfn.XLOOKUP(1,
    (Data!$I:$I=$O$1)*
    (Data!$C:$C=S$3)*
    (Data!$E:$E=$A32)*
    (Data!$F:$F=$B32),
    Data!$H:$H),"")</f>
        <v/>
      </c>
      <c r="T32" s="269" t="e">
        <f t="shared" si="2"/>
        <v>#VALUE!</v>
      </c>
    </row>
    <row r="33" spans="1:20" ht="12" hidden="1" customHeight="1" x14ac:dyDescent="0.25">
      <c r="A33" s="260" t="s">
        <v>19</v>
      </c>
      <c r="B33" s="34" t="s">
        <v>686</v>
      </c>
      <c r="C33" s="261" t="s">
        <v>702</v>
      </c>
      <c r="D33" s="104">
        <v>0</v>
      </c>
      <c r="E33" s="104">
        <v>0</v>
      </c>
      <c r="F33" s="104">
        <v>0</v>
      </c>
      <c r="G33" s="49" t="s">
        <v>91</v>
      </c>
      <c r="H33" s="49" t="s">
        <v>91</v>
      </c>
      <c r="I33" s="49" t="s">
        <v>91</v>
      </c>
      <c r="J33" s="49" t="s">
        <v>91</v>
      </c>
      <c r="K33" s="262" t="s">
        <v>91</v>
      </c>
      <c r="L33" s="104">
        <v>0</v>
      </c>
      <c r="M33" s="104">
        <v>0</v>
      </c>
      <c r="N33" s="104">
        <f t="shared" si="15"/>
        <v>0</v>
      </c>
      <c r="O33" s="49" t="str" cm="1">
        <f t="array" ref="O33">IFERROR(_xlfn.XLOOKUP(1,
    (Data!$I:$I=$O$1)*
    (Data!$C:$C=O$3)*
    (Data!$E:$E=$A33)*
    (Data!$F:$F=$B33),
    Data!$H:$H),"")</f>
        <v/>
      </c>
      <c r="P33" s="49" t="str" cm="1">
        <f t="array" ref="P33">IFERROR(_xlfn.XLOOKUP(1,
    (Data!$I:$I=$O$1)*
    (Data!$C:$C=P$3)*
    (Data!$E:$E=$A33)*
    (Data!$F:$F=$B33),
    Data!$H:$H),"")</f>
        <v/>
      </c>
      <c r="Q33" s="49" t="str" cm="1">
        <f t="array" ref="Q33">IFERROR(_xlfn.XLOOKUP(1,
    (Data!$I:$I=$O$1)*
    (Data!$C:$C=Q$3)*
    (Data!$E:$E=$A33)*
    (Data!$F:$F=$B33),
    Data!$H:$H),"")</f>
        <v/>
      </c>
      <c r="R33" s="49" t="str" cm="1">
        <f t="array" ref="R33">IFERROR(_xlfn.XLOOKUP(1,
    (Data!$I:$I=$O$1)*
    (Data!$C:$C=R$3)*
    (Data!$E:$E=$A33)*
    (Data!$F:$F=$B33),
    Data!$H:$H),"")</f>
        <v/>
      </c>
      <c r="S33" s="49" t="str" cm="1">
        <f t="array" ref="S33">IFERROR(_xlfn.XLOOKUP(1,
    (Data!$I:$I=$O$1)*
    (Data!$C:$C=S$3)*
    (Data!$E:$E=$A33)*
    (Data!$F:$F=$B33),
    Data!$H:$H),"")</f>
        <v/>
      </c>
      <c r="T33" s="269" t="e">
        <f t="shared" si="2"/>
        <v>#VALUE!</v>
      </c>
    </row>
    <row r="34" spans="1:20" ht="12" hidden="1" customHeight="1" x14ac:dyDescent="0.25">
      <c r="A34" s="260" t="s">
        <v>19</v>
      </c>
      <c r="B34" s="34" t="s">
        <v>681</v>
      </c>
      <c r="D34" s="104">
        <v>21</v>
      </c>
      <c r="E34" s="104"/>
      <c r="F34" s="104"/>
      <c r="G34" s="49" t="s">
        <v>91</v>
      </c>
      <c r="H34" s="49" t="s">
        <v>91</v>
      </c>
      <c r="I34" s="49" t="s">
        <v>91</v>
      </c>
      <c r="J34" s="49" t="s">
        <v>91</v>
      </c>
      <c r="K34" s="262" t="s">
        <v>91</v>
      </c>
      <c r="L34" s="104">
        <v>21</v>
      </c>
      <c r="M34" s="104"/>
      <c r="N34" s="104"/>
      <c r="O34" s="49" t="str" cm="1">
        <f t="array" ref="O34">IFERROR(_xlfn.XLOOKUP(1,
    (Data!$I:$I=$O$1)*
    (Data!$C:$C=O$3)*
    (Data!$E:$E=$A34)*
    (Data!$F:$F=$B34),
    Data!$H:$H),"")</f>
        <v/>
      </c>
      <c r="P34" s="49" t="str" cm="1">
        <f t="array" ref="P34">IFERROR(_xlfn.XLOOKUP(1,
    (Data!$I:$I=$O$1)*
    (Data!$C:$C=P$3)*
    (Data!$E:$E=$A34)*
    (Data!$F:$F=$B34),
    Data!$H:$H),"")</f>
        <v/>
      </c>
      <c r="Q34" s="49" t="str" cm="1">
        <f t="array" ref="Q34">IFERROR(_xlfn.XLOOKUP(1,
    (Data!$I:$I=$O$1)*
    (Data!$C:$C=Q$3)*
    (Data!$E:$E=$A34)*
    (Data!$F:$F=$B34),
    Data!$H:$H),"")</f>
        <v/>
      </c>
      <c r="R34" s="49" t="str" cm="1">
        <f t="array" ref="R34">IFERROR(_xlfn.XLOOKUP(1,
    (Data!$I:$I=$O$1)*
    (Data!$C:$C=R$3)*
    (Data!$E:$E=$A34)*
    (Data!$F:$F=$B34),
    Data!$H:$H),"")</f>
        <v/>
      </c>
      <c r="S34" s="49" t="str" cm="1">
        <f t="array" ref="S34">IFERROR(_xlfn.XLOOKUP(1,
    (Data!$I:$I=$O$1)*
    (Data!$C:$C=S$3)*
    (Data!$E:$E=$A34)*
    (Data!$F:$F=$B34),
    Data!$H:$H),"")</f>
        <v/>
      </c>
      <c r="T34" s="269" t="e">
        <f t="shared" si="2"/>
        <v>#VALUE!</v>
      </c>
    </row>
    <row r="35" spans="1:20" ht="12" hidden="1" customHeight="1" x14ac:dyDescent="0.25">
      <c r="A35" s="264" t="s">
        <v>19</v>
      </c>
      <c r="B35" s="265" t="s">
        <v>682</v>
      </c>
      <c r="C35" s="266"/>
      <c r="D35" s="295">
        <v>21</v>
      </c>
      <c r="E35" s="295">
        <v>0</v>
      </c>
      <c r="F35" s="295">
        <v>0</v>
      </c>
      <c r="G35" s="270">
        <v>0</v>
      </c>
      <c r="H35" s="270">
        <v>0</v>
      </c>
      <c r="I35" s="270">
        <v>0</v>
      </c>
      <c r="J35" s="270">
        <v>0</v>
      </c>
      <c r="K35" s="267">
        <v>0</v>
      </c>
      <c r="L35" s="295">
        <f>SUM(L32:L34)</f>
        <v>21</v>
      </c>
      <c r="M35" s="295">
        <f t="shared" ref="M35:R35" si="16">SUM(M32:M33)</f>
        <v>0</v>
      </c>
      <c r="N35" s="295">
        <f t="shared" si="16"/>
        <v>0</v>
      </c>
      <c r="O35" s="270">
        <f t="shared" si="16"/>
        <v>0</v>
      </c>
      <c r="P35" s="270">
        <f t="shared" si="16"/>
        <v>0</v>
      </c>
      <c r="Q35" s="270">
        <f t="shared" si="16"/>
        <v>0</v>
      </c>
      <c r="R35" s="270">
        <f t="shared" si="16"/>
        <v>0</v>
      </c>
      <c r="S35" s="267">
        <f t="shared" si="4"/>
        <v>0</v>
      </c>
      <c r="T35" s="271" t="e">
        <f t="shared" si="2"/>
        <v>#DIV/0!</v>
      </c>
    </row>
    <row r="36" spans="1:20" ht="12" hidden="1" customHeight="1" x14ac:dyDescent="0.25">
      <c r="A36" s="260" t="s">
        <v>21</v>
      </c>
      <c r="B36" s="272" t="s">
        <v>695</v>
      </c>
      <c r="C36" s="273" t="s">
        <v>703</v>
      </c>
      <c r="D36" s="104">
        <v>0</v>
      </c>
      <c r="E36" s="104">
        <v>0</v>
      </c>
      <c r="F36" s="104">
        <v>0</v>
      </c>
      <c r="G36" s="49" t="s">
        <v>91</v>
      </c>
      <c r="H36" s="49" t="s">
        <v>91</v>
      </c>
      <c r="I36" s="49" t="s">
        <v>91</v>
      </c>
      <c r="J36" s="49" t="s">
        <v>91</v>
      </c>
      <c r="K36" s="262" t="s">
        <v>91</v>
      </c>
      <c r="L36" s="104">
        <v>0</v>
      </c>
      <c r="M36" s="104">
        <v>0</v>
      </c>
      <c r="N36" s="104">
        <v>0</v>
      </c>
      <c r="O36" s="49" t="str" cm="1">
        <f t="array" ref="O36">IFERROR(_xlfn.XLOOKUP(1,
    (Data!$I:$I=$O$1)*
    (Data!$C:$C=O$3)*
    (Data!$E:$E=$A36)*
    (Data!$F:$F=$B36),
    Data!$H:$H),"")</f>
        <v/>
      </c>
      <c r="P36" s="49" t="str" cm="1">
        <f t="array" ref="P36">IFERROR(_xlfn.XLOOKUP(1,
    (Data!$I:$I=$O$1)*
    (Data!$C:$C=P$3)*
    (Data!$E:$E=$A36)*
    (Data!$F:$F=$B36),
    Data!$H:$H),"")</f>
        <v/>
      </c>
      <c r="Q36" s="49" t="str" cm="1">
        <f t="array" ref="Q36">IFERROR(_xlfn.XLOOKUP(1,
    (Data!$I:$I=$O$1)*
    (Data!$C:$C=Q$3)*
    (Data!$E:$E=$A36)*
    (Data!$F:$F=$B36),
    Data!$H:$H),"")</f>
        <v/>
      </c>
      <c r="R36" s="49" t="str" cm="1">
        <f t="array" ref="R36">IFERROR(_xlfn.XLOOKUP(1,
    (Data!$I:$I=$O$1)*
    (Data!$C:$C=R$3)*
    (Data!$E:$E=$A36)*
    (Data!$F:$F=$B36),
    Data!$H:$H),"")</f>
        <v/>
      </c>
      <c r="S36" s="49" t="str" cm="1">
        <f t="array" ref="S36">IFERROR(_xlfn.XLOOKUP(1,
    (Data!$I:$I=$O$1)*
    (Data!$C:$C=S$3)*
    (Data!$E:$E=$A36)*
    (Data!$F:$F=$B36),
    Data!$H:$H),"")</f>
        <v/>
      </c>
      <c r="T36" s="269" t="e">
        <f t="shared" si="2"/>
        <v>#VALUE!</v>
      </c>
    </row>
    <row r="37" spans="1:20" ht="25" hidden="1" x14ac:dyDescent="0.25">
      <c r="A37" s="260" t="s">
        <v>21</v>
      </c>
      <c r="B37" s="272" t="s">
        <v>687</v>
      </c>
      <c r="C37" s="273" t="s">
        <v>704</v>
      </c>
      <c r="D37" s="104">
        <v>0</v>
      </c>
      <c r="E37" s="104">
        <v>0</v>
      </c>
      <c r="F37" s="104">
        <v>0</v>
      </c>
      <c r="G37" s="49" t="s">
        <v>91</v>
      </c>
      <c r="H37" s="49" t="s">
        <v>91</v>
      </c>
      <c r="I37" s="49" t="s">
        <v>91</v>
      </c>
      <c r="J37" s="49" t="s">
        <v>91</v>
      </c>
      <c r="K37" s="262" t="s">
        <v>91</v>
      </c>
      <c r="L37" s="104">
        <v>0</v>
      </c>
      <c r="M37" s="104">
        <v>0</v>
      </c>
      <c r="N37" s="104">
        <v>0</v>
      </c>
      <c r="O37" s="49" t="str" cm="1">
        <f t="array" ref="O37">IFERROR(_xlfn.XLOOKUP(1,
    (Data!$I:$I=$O$1)*
    (Data!$C:$C=O$3)*
    (Data!$E:$E=$A37)*
    (Data!$F:$F=$B37),
    Data!$H:$H),"")</f>
        <v/>
      </c>
      <c r="P37" s="49" t="str" cm="1">
        <f t="array" ref="P37">IFERROR(_xlfn.XLOOKUP(1,
    (Data!$I:$I=$O$1)*
    (Data!$C:$C=P$3)*
    (Data!$E:$E=$A37)*
    (Data!$F:$F=$B37),
    Data!$H:$H),"")</f>
        <v/>
      </c>
      <c r="Q37" s="49" t="str" cm="1">
        <f t="array" ref="Q37">IFERROR(_xlfn.XLOOKUP(1,
    (Data!$I:$I=$O$1)*
    (Data!$C:$C=Q$3)*
    (Data!$E:$E=$A37)*
    (Data!$F:$F=$B37),
    Data!$H:$H),"")</f>
        <v/>
      </c>
      <c r="R37" s="49" t="str" cm="1">
        <f t="array" ref="R37">IFERROR(_xlfn.XLOOKUP(1,
    (Data!$I:$I=$O$1)*
    (Data!$C:$C=R$3)*
    (Data!$E:$E=$A37)*
    (Data!$F:$F=$B37),
    Data!$H:$H),"")</f>
        <v/>
      </c>
      <c r="S37" s="49" t="str" cm="1">
        <f t="array" ref="S37">IFERROR(_xlfn.XLOOKUP(1,
    (Data!$I:$I=$O$1)*
    (Data!$C:$C=S$3)*
    (Data!$E:$E=$A37)*
    (Data!$F:$F=$B37),
    Data!$H:$H),"")</f>
        <v/>
      </c>
      <c r="T37" s="269" t="e">
        <f t="shared" si="2"/>
        <v>#VALUE!</v>
      </c>
    </row>
    <row r="38" spans="1:20" ht="12.5" hidden="1" x14ac:dyDescent="0.25">
      <c r="A38" s="260" t="s">
        <v>21</v>
      </c>
      <c r="B38" s="272" t="s">
        <v>681</v>
      </c>
      <c r="C38" s="273"/>
      <c r="D38" s="104">
        <v>38</v>
      </c>
      <c r="E38" s="104"/>
      <c r="F38" s="104"/>
      <c r="G38" s="49" t="s">
        <v>91</v>
      </c>
      <c r="H38" s="49" t="s">
        <v>91</v>
      </c>
      <c r="I38" s="49" t="s">
        <v>91</v>
      </c>
      <c r="J38" s="49" t="s">
        <v>91</v>
      </c>
      <c r="K38" s="262" t="s">
        <v>91</v>
      </c>
      <c r="L38" s="104">
        <v>38</v>
      </c>
      <c r="M38" s="104"/>
      <c r="N38" s="104"/>
      <c r="O38" s="49" t="str" cm="1">
        <f t="array" ref="O38">IFERROR(_xlfn.XLOOKUP(1,
    (Data!$I:$I=$O$1)*
    (Data!$C:$C=O$3)*
    (Data!$E:$E=$A38)*
    (Data!$F:$F=$B38),
    Data!$H:$H),"")</f>
        <v/>
      </c>
      <c r="P38" s="49" t="str" cm="1">
        <f t="array" ref="P38">IFERROR(_xlfn.XLOOKUP(1,
    (Data!$I:$I=$O$1)*
    (Data!$C:$C=P$3)*
    (Data!$E:$E=$A38)*
    (Data!$F:$F=$B38),
    Data!$H:$H),"")</f>
        <v/>
      </c>
      <c r="Q38" s="49" t="str" cm="1">
        <f t="array" ref="Q38">IFERROR(_xlfn.XLOOKUP(1,
    (Data!$I:$I=$O$1)*
    (Data!$C:$C=Q$3)*
    (Data!$E:$E=$A38)*
    (Data!$F:$F=$B38),
    Data!$H:$H),"")</f>
        <v/>
      </c>
      <c r="R38" s="49" t="str" cm="1">
        <f t="array" ref="R38">IFERROR(_xlfn.XLOOKUP(1,
    (Data!$I:$I=$O$1)*
    (Data!$C:$C=R$3)*
    (Data!$E:$E=$A38)*
    (Data!$F:$F=$B38),
    Data!$H:$H),"")</f>
        <v/>
      </c>
      <c r="S38" s="49" t="str" cm="1">
        <f t="array" ref="S38">IFERROR(_xlfn.XLOOKUP(1,
    (Data!$I:$I=$O$1)*
    (Data!$C:$C=S$3)*
    (Data!$E:$E=$A38)*
    (Data!$F:$F=$B38),
    Data!$H:$H),"")</f>
        <v/>
      </c>
      <c r="T38" s="269" t="e">
        <f t="shared" si="2"/>
        <v>#VALUE!</v>
      </c>
    </row>
    <row r="39" spans="1:20" ht="12" hidden="1" customHeight="1" x14ac:dyDescent="0.25">
      <c r="A39" s="264" t="s">
        <v>21</v>
      </c>
      <c r="B39" s="265" t="s">
        <v>682</v>
      </c>
      <c r="C39" s="266"/>
      <c r="D39" s="295">
        <v>38</v>
      </c>
      <c r="E39" s="295">
        <v>0</v>
      </c>
      <c r="F39" s="295">
        <v>0</v>
      </c>
      <c r="G39" s="270">
        <v>0</v>
      </c>
      <c r="H39" s="270">
        <v>0</v>
      </c>
      <c r="I39" s="270">
        <v>0</v>
      </c>
      <c r="J39" s="270">
        <v>0</v>
      </c>
      <c r="K39" s="267">
        <v>0</v>
      </c>
      <c r="L39" s="295">
        <f>SUM(L36:L38)</f>
        <v>38</v>
      </c>
      <c r="M39" s="295">
        <f>SUM(M36:M37)</f>
        <v>0</v>
      </c>
      <c r="N39" s="295">
        <f>SUM(N36:N37)</f>
        <v>0</v>
      </c>
      <c r="O39" s="270">
        <f t="shared" ref="O39:R39" si="17">SUM(O36:O37)</f>
        <v>0</v>
      </c>
      <c r="P39" s="270">
        <f t="shared" si="17"/>
        <v>0</v>
      </c>
      <c r="Q39" s="270">
        <f t="shared" si="17"/>
        <v>0</v>
      </c>
      <c r="R39" s="270">
        <f t="shared" si="17"/>
        <v>0</v>
      </c>
      <c r="S39" s="267">
        <f t="shared" si="4"/>
        <v>0</v>
      </c>
      <c r="T39" s="271" t="e">
        <f t="shared" si="2"/>
        <v>#DIV/0!</v>
      </c>
    </row>
    <row r="40" spans="1:20" ht="18" hidden="1" customHeight="1" x14ac:dyDescent="0.25">
      <c r="A40" s="260" t="s">
        <v>23</v>
      </c>
      <c r="B40" s="272" t="s">
        <v>694</v>
      </c>
      <c r="C40" s="275" t="s">
        <v>705</v>
      </c>
      <c r="D40" s="104">
        <v>0</v>
      </c>
      <c r="E40" s="104">
        <v>0</v>
      </c>
      <c r="F40" s="104">
        <v>0</v>
      </c>
      <c r="G40" s="49" t="s">
        <v>91</v>
      </c>
      <c r="H40" s="49" t="s">
        <v>91</v>
      </c>
      <c r="I40" s="49" t="s">
        <v>91</v>
      </c>
      <c r="J40" s="49" t="s">
        <v>91</v>
      </c>
      <c r="K40" s="49" t="s">
        <v>91</v>
      </c>
      <c r="L40" s="104">
        <v>0</v>
      </c>
      <c r="M40" s="104">
        <v>0</v>
      </c>
      <c r="N40" s="104">
        <f>M40+L40</f>
        <v>0</v>
      </c>
      <c r="O40" s="49" t="str" cm="1">
        <f t="array" ref="O40">IFERROR(_xlfn.XLOOKUP(1,
    (Data!$I:$I=$O$1)*
    (Data!$C:$C=O$3)*
    (Data!$E:$E=$A40)*
    (Data!$F:$F=$B40),
    Data!$H:$H),"")</f>
        <v/>
      </c>
      <c r="P40" s="49" t="str" cm="1">
        <f t="array" ref="P40">IFERROR(_xlfn.XLOOKUP(1,
    (Data!$I:$I=$O$1)*
    (Data!$C:$C=P$3)*
    (Data!$E:$E=$A40)*
    (Data!$F:$F=$B40),
    Data!$H:$H),"")</f>
        <v/>
      </c>
      <c r="Q40" s="49" t="str" cm="1">
        <f t="array" ref="Q40">IFERROR(_xlfn.XLOOKUP(1,
    (Data!$I:$I=$O$1)*
    (Data!$C:$C=Q$3)*
    (Data!$E:$E=$A40)*
    (Data!$F:$F=$B40),
    Data!$H:$H),"")</f>
        <v/>
      </c>
      <c r="R40" s="49" t="str" cm="1">
        <f t="array" ref="R40">IFERROR(_xlfn.XLOOKUP(1,
    (Data!$I:$I=$O$1)*
    (Data!$C:$C=R$3)*
    (Data!$E:$E=$A40)*
    (Data!$F:$F=$B40),
    Data!$H:$H),"")</f>
        <v/>
      </c>
      <c r="S40" s="49" t="str" cm="1">
        <f t="array" ref="S40">IFERROR(_xlfn.XLOOKUP(1,
    (Data!$I:$I=$O$1)*
    (Data!$C:$C=S$3)*
    (Data!$E:$E=$A40)*
    (Data!$F:$F=$B40),
    Data!$H:$H),"")</f>
        <v/>
      </c>
      <c r="T40" s="269" t="e">
        <f t="shared" si="2"/>
        <v>#VALUE!</v>
      </c>
    </row>
    <row r="41" spans="1:20" ht="12.5" hidden="1" x14ac:dyDescent="0.25">
      <c r="A41" s="260" t="s">
        <v>23</v>
      </c>
      <c r="B41" s="272" t="s">
        <v>681</v>
      </c>
      <c r="C41" s="275"/>
      <c r="D41" s="104">
        <v>45</v>
      </c>
      <c r="E41" s="104"/>
      <c r="F41" s="104"/>
      <c r="G41" s="49" t="s">
        <v>91</v>
      </c>
      <c r="H41" s="49" t="s">
        <v>91</v>
      </c>
      <c r="I41" s="49" t="s">
        <v>91</v>
      </c>
      <c r="J41" s="49" t="s">
        <v>91</v>
      </c>
      <c r="K41" s="262" t="s">
        <v>91</v>
      </c>
      <c r="L41" s="104">
        <v>45</v>
      </c>
      <c r="M41" s="104"/>
      <c r="N41" s="104"/>
      <c r="O41" s="49" t="str" cm="1">
        <f t="array" ref="O41">IFERROR(_xlfn.XLOOKUP(1,
    (Data!$I:$I=$O$1)*
    (Data!$C:$C=O$3)*
    (Data!$E:$E=$A41)*
    (Data!$F:$F=$B41),
    Data!$H:$H),"")</f>
        <v/>
      </c>
      <c r="P41" s="49" t="str" cm="1">
        <f t="array" ref="P41">IFERROR(_xlfn.XLOOKUP(1,
    (Data!$I:$I=$O$1)*
    (Data!$C:$C=P$3)*
    (Data!$E:$E=$A41)*
    (Data!$F:$F=$B41),
    Data!$H:$H),"")</f>
        <v/>
      </c>
      <c r="Q41" s="49" t="str" cm="1">
        <f t="array" ref="Q41">IFERROR(_xlfn.XLOOKUP(1,
    (Data!$I:$I=$O$1)*
    (Data!$C:$C=Q$3)*
    (Data!$E:$E=$A41)*
    (Data!$F:$F=$B41),
    Data!$H:$H),"")</f>
        <v/>
      </c>
      <c r="R41" s="49" t="str" cm="1">
        <f t="array" ref="R41">IFERROR(_xlfn.XLOOKUP(1,
    (Data!$I:$I=$O$1)*
    (Data!$C:$C=R$3)*
    (Data!$E:$E=$A41)*
    (Data!$F:$F=$B41),
    Data!$H:$H),"")</f>
        <v/>
      </c>
      <c r="S41" s="49" t="str" cm="1">
        <f t="array" ref="S41">IFERROR(_xlfn.XLOOKUP(1,
    (Data!$I:$I=$O$1)*
    (Data!$C:$C=S$3)*
    (Data!$E:$E=$A41)*
    (Data!$F:$F=$B41),
    Data!$H:$H),"")</f>
        <v/>
      </c>
      <c r="T41" s="269" t="e">
        <f t="shared" si="2"/>
        <v>#VALUE!</v>
      </c>
    </row>
    <row r="42" spans="1:20" ht="12" hidden="1" customHeight="1" x14ac:dyDescent="0.25">
      <c r="A42" s="264" t="s">
        <v>23</v>
      </c>
      <c r="B42" s="265" t="s">
        <v>682</v>
      </c>
      <c r="C42" s="266"/>
      <c r="D42" s="295">
        <v>45</v>
      </c>
      <c r="E42" s="295">
        <v>0</v>
      </c>
      <c r="F42" s="295">
        <v>0</v>
      </c>
      <c r="G42" s="270">
        <v>0</v>
      </c>
      <c r="H42" s="270">
        <v>0</v>
      </c>
      <c r="I42" s="270">
        <v>0</v>
      </c>
      <c r="J42" s="270">
        <v>0</v>
      </c>
      <c r="K42" s="267">
        <v>0</v>
      </c>
      <c r="L42" s="295">
        <f>SUM(L40:L41)</f>
        <v>45</v>
      </c>
      <c r="M42" s="295">
        <f>SUM(M40:M40)</f>
        <v>0</v>
      </c>
      <c r="N42" s="295">
        <f>SUM(N40:N40)</f>
        <v>0</v>
      </c>
      <c r="O42" s="270">
        <f t="shared" ref="O42:R42" si="18">SUM(O40:O40)</f>
        <v>0</v>
      </c>
      <c r="P42" s="270">
        <f t="shared" si="18"/>
        <v>0</v>
      </c>
      <c r="Q42" s="270">
        <f t="shared" si="18"/>
        <v>0</v>
      </c>
      <c r="R42" s="270">
        <f t="shared" si="18"/>
        <v>0</v>
      </c>
      <c r="S42" s="267">
        <f t="shared" si="4"/>
        <v>0</v>
      </c>
      <c r="T42" s="271" t="e">
        <f t="shared" si="2"/>
        <v>#DIV/0!</v>
      </c>
    </row>
    <row r="43" spans="1:20" ht="12" hidden="1" customHeight="1" x14ac:dyDescent="0.25">
      <c r="A43" s="260" t="s">
        <v>24</v>
      </c>
      <c r="B43" s="276" t="s">
        <v>706</v>
      </c>
      <c r="C43" s="275" t="s">
        <v>707</v>
      </c>
      <c r="D43" s="104">
        <v>0</v>
      </c>
      <c r="E43" s="104">
        <v>0</v>
      </c>
      <c r="F43" s="104">
        <v>0</v>
      </c>
      <c r="G43" s="49" t="s">
        <v>91</v>
      </c>
      <c r="H43" s="49" t="s">
        <v>91</v>
      </c>
      <c r="I43" s="49" t="s">
        <v>91</v>
      </c>
      <c r="J43" s="49" t="s">
        <v>91</v>
      </c>
      <c r="K43" s="262" t="s">
        <v>91</v>
      </c>
      <c r="L43" s="104">
        <v>0</v>
      </c>
      <c r="M43" s="104">
        <v>0</v>
      </c>
      <c r="N43" s="104">
        <f>M43+L43</f>
        <v>0</v>
      </c>
      <c r="O43" s="49" t="str" cm="1">
        <f t="array" ref="O43">IFERROR(_xlfn.XLOOKUP(1,
    (Data!$I:$I=$O$1)*
    (Data!$C:$C=O$3)*
    (Data!$E:$E=$A43)*
    (Data!$F:$F=$B43),
    Data!$H:$H),"")</f>
        <v/>
      </c>
      <c r="P43" s="49" t="str" cm="1">
        <f t="array" ref="P43">IFERROR(_xlfn.XLOOKUP(1,
    (Data!$I:$I=$O$1)*
    (Data!$C:$C=P$3)*
    (Data!$E:$E=$A43)*
    (Data!$F:$F=$B43),
    Data!$H:$H),"")</f>
        <v/>
      </c>
      <c r="Q43" s="49" t="str" cm="1">
        <f t="array" ref="Q43">IFERROR(_xlfn.XLOOKUP(1,
    (Data!$I:$I=$O$1)*
    (Data!$C:$C=Q$3)*
    (Data!$E:$E=$A43)*
    (Data!$F:$F=$B43),
    Data!$H:$H),"")</f>
        <v/>
      </c>
      <c r="R43" s="49" t="str" cm="1">
        <f t="array" ref="R43">IFERROR(_xlfn.XLOOKUP(1,
    (Data!$I:$I=$O$1)*
    (Data!$C:$C=R$3)*
    (Data!$E:$E=$A43)*
    (Data!$F:$F=$B43),
    Data!$H:$H),"")</f>
        <v/>
      </c>
      <c r="S43" s="49" t="str" cm="1">
        <f t="array" ref="S43">IFERROR(_xlfn.XLOOKUP(1,
    (Data!$I:$I=$O$1)*
    (Data!$C:$C=S$3)*
    (Data!$E:$E=$A43)*
    (Data!$F:$F=$B43),
    Data!$H:$H),"")</f>
        <v/>
      </c>
      <c r="T43" s="269" t="e">
        <f t="shared" si="2"/>
        <v>#VALUE!</v>
      </c>
    </row>
    <row r="44" spans="1:20" ht="12" hidden="1" customHeight="1" x14ac:dyDescent="0.25">
      <c r="A44" s="260" t="s">
        <v>24</v>
      </c>
      <c r="B44" s="276" t="s">
        <v>681</v>
      </c>
      <c r="C44" s="275"/>
      <c r="D44" s="104">
        <v>0</v>
      </c>
      <c r="E44" s="104"/>
      <c r="F44" s="104"/>
      <c r="G44" s="49" t="s">
        <v>91</v>
      </c>
      <c r="H44" s="49" t="s">
        <v>91</v>
      </c>
      <c r="I44" s="49" t="s">
        <v>91</v>
      </c>
      <c r="J44" s="49" t="s">
        <v>91</v>
      </c>
      <c r="K44" s="49" t="s">
        <v>91</v>
      </c>
      <c r="L44" s="104">
        <v>0</v>
      </c>
      <c r="M44" s="104"/>
      <c r="N44" s="104"/>
      <c r="O44" s="49" t="str" cm="1">
        <f t="array" ref="O44">IFERROR(_xlfn.XLOOKUP(1,
    (Data!$I:$I=$O$1)*
    (Data!$C:$C=O$3)*
    (Data!$E:$E=$A44)*
    (Data!$F:$F=$B44),
    Data!$H:$H),"")</f>
        <v/>
      </c>
      <c r="P44" s="49" t="str" cm="1">
        <f t="array" ref="P44">IFERROR(_xlfn.XLOOKUP(1,
    (Data!$I:$I=$O$1)*
    (Data!$C:$C=P$3)*
    (Data!$E:$E=$A44)*
    (Data!$F:$F=$B44),
    Data!$H:$H),"")</f>
        <v/>
      </c>
      <c r="Q44" s="49" t="str" cm="1">
        <f t="array" ref="Q44">IFERROR(_xlfn.XLOOKUP(1,
    (Data!$I:$I=$O$1)*
    (Data!$C:$C=Q$3)*
    (Data!$E:$E=$A44)*
    (Data!$F:$F=$B44),
    Data!$H:$H),"")</f>
        <v/>
      </c>
      <c r="R44" s="49" t="str" cm="1">
        <f t="array" ref="R44">IFERROR(_xlfn.XLOOKUP(1,
    (Data!$I:$I=$O$1)*
    (Data!$C:$C=R$3)*
    (Data!$E:$E=$A44)*
    (Data!$F:$F=$B44),
    Data!$H:$H),"")</f>
        <v/>
      </c>
      <c r="S44" s="49" t="str" cm="1">
        <f t="array" ref="S44">IFERROR(_xlfn.XLOOKUP(1,
    (Data!$I:$I=$O$1)*
    (Data!$C:$C=S$3)*
    (Data!$E:$E=$A44)*
    (Data!$F:$F=$B44),
    Data!$H:$H),"")</f>
        <v/>
      </c>
      <c r="T44" s="269" t="e">
        <f t="shared" si="2"/>
        <v>#VALUE!</v>
      </c>
    </row>
    <row r="45" spans="1:20" ht="12" hidden="1" customHeight="1" x14ac:dyDescent="0.25">
      <c r="A45" s="264" t="s">
        <v>24</v>
      </c>
      <c r="B45" s="265" t="s">
        <v>682</v>
      </c>
      <c r="C45" s="266"/>
      <c r="D45" s="295">
        <v>0</v>
      </c>
      <c r="E45" s="295">
        <v>0</v>
      </c>
      <c r="F45" s="295">
        <v>0</v>
      </c>
      <c r="G45" s="270">
        <v>0</v>
      </c>
      <c r="H45" s="270">
        <v>0</v>
      </c>
      <c r="I45" s="270">
        <v>0</v>
      </c>
      <c r="J45" s="270">
        <v>0</v>
      </c>
      <c r="K45" s="267">
        <v>0</v>
      </c>
      <c r="L45" s="295">
        <f>SUM(L43:L44)</f>
        <v>0</v>
      </c>
      <c r="M45" s="295">
        <f t="shared" ref="M45:N45" si="19">SUM(M43:M44)</f>
        <v>0</v>
      </c>
      <c r="N45" s="295">
        <f t="shared" si="19"/>
        <v>0</v>
      </c>
      <c r="O45" s="270">
        <f t="shared" ref="O45:R45" si="20">SUM(O43:O43)</f>
        <v>0</v>
      </c>
      <c r="P45" s="270">
        <f t="shared" si="20"/>
        <v>0</v>
      </c>
      <c r="Q45" s="270">
        <f t="shared" si="20"/>
        <v>0</v>
      </c>
      <c r="R45" s="270">
        <f t="shared" si="20"/>
        <v>0</v>
      </c>
      <c r="S45" s="267">
        <f t="shared" si="4"/>
        <v>0</v>
      </c>
      <c r="T45" s="271" t="e">
        <f t="shared" si="2"/>
        <v>#DIV/0!</v>
      </c>
    </row>
    <row r="46" spans="1:20" ht="12.75" hidden="1" customHeight="1" x14ac:dyDescent="0.25">
      <c r="A46" s="260" t="s">
        <v>26</v>
      </c>
      <c r="B46" s="272" t="s">
        <v>686</v>
      </c>
      <c r="C46" s="273" t="s">
        <v>708</v>
      </c>
      <c r="D46" s="104">
        <v>0</v>
      </c>
      <c r="E46" s="104">
        <v>0</v>
      </c>
      <c r="F46" s="104">
        <v>0</v>
      </c>
      <c r="G46" s="49" t="s">
        <v>91</v>
      </c>
      <c r="H46" s="49" t="s">
        <v>91</v>
      </c>
      <c r="I46" s="49" t="s">
        <v>91</v>
      </c>
      <c r="J46" s="49" t="s">
        <v>91</v>
      </c>
      <c r="K46" s="262" t="s">
        <v>91</v>
      </c>
      <c r="L46" s="104">
        <v>0</v>
      </c>
      <c r="M46" s="104">
        <v>0</v>
      </c>
      <c r="N46" s="104">
        <f t="shared" ref="N46:N47" si="21">M46+L46</f>
        <v>0</v>
      </c>
      <c r="O46" s="49" t="str" cm="1">
        <f t="array" ref="O46">IFERROR(_xlfn.XLOOKUP(1,
    (Data!$I:$I=$O$1)*
    (Data!$C:$C=O$3)*
    (Data!$E:$E=$A46)*
    (Data!$F:$F=$B46),
    Data!$H:$H),"")</f>
        <v/>
      </c>
      <c r="P46" s="49" t="str" cm="1">
        <f t="array" ref="P46">IFERROR(_xlfn.XLOOKUP(1,
    (Data!$I:$I=$O$1)*
    (Data!$C:$C=P$3)*
    (Data!$E:$E=$A46)*
    (Data!$F:$F=$B46),
    Data!$H:$H),"")</f>
        <v/>
      </c>
      <c r="Q46" s="49" t="str" cm="1">
        <f t="array" ref="Q46">IFERROR(_xlfn.XLOOKUP(1,
    (Data!$I:$I=$O$1)*
    (Data!$C:$C=Q$3)*
    (Data!$E:$E=$A46)*
    (Data!$F:$F=$B46),
    Data!$H:$H),"")</f>
        <v/>
      </c>
      <c r="R46" s="49" t="str" cm="1">
        <f t="array" ref="R46">IFERROR(_xlfn.XLOOKUP(1,
    (Data!$I:$I=$O$1)*
    (Data!$C:$C=R$3)*
    (Data!$E:$E=$A46)*
    (Data!$F:$F=$B46),
    Data!$H:$H),"")</f>
        <v/>
      </c>
      <c r="S46" s="49" t="str" cm="1">
        <f t="array" ref="S46">IFERROR(_xlfn.XLOOKUP(1,
    (Data!$I:$I=$O$1)*
    (Data!$C:$C=S$3)*
    (Data!$E:$E=$A46)*
    (Data!$F:$F=$B46),
    Data!$H:$H),"")</f>
        <v/>
      </c>
      <c r="T46" s="269" t="e">
        <f t="shared" si="2"/>
        <v>#VALUE!</v>
      </c>
    </row>
    <row r="47" spans="1:20" ht="12.75" customHeight="1" x14ac:dyDescent="0.25">
      <c r="A47" s="260" t="s">
        <v>26</v>
      </c>
      <c r="B47" s="272" t="s">
        <v>709</v>
      </c>
      <c r="C47" s="273"/>
      <c r="D47" s="104">
        <v>13</v>
      </c>
      <c r="E47" s="104">
        <v>44.9</v>
      </c>
      <c r="F47" s="104">
        <v>57.9</v>
      </c>
      <c r="G47" s="49">
        <v>30.924999999999901</v>
      </c>
      <c r="H47" s="49">
        <v>67.880999999999901</v>
      </c>
      <c r="I47" s="49">
        <v>78.947999999999993</v>
      </c>
      <c r="J47" s="49">
        <v>75.4909999999999</v>
      </c>
      <c r="K47" s="262">
        <v>84.415000000000006</v>
      </c>
      <c r="L47" s="104">
        <v>13</v>
      </c>
      <c r="M47" s="104">
        <v>44.9</v>
      </c>
      <c r="N47" s="104">
        <f t="shared" si="21"/>
        <v>57.9</v>
      </c>
      <c r="O47" s="49" cm="1">
        <f t="array" ref="O47">IFERROR(_xlfn.XLOOKUP(1,
    (Data!$I:$I=$O$1)*
    (Data!$C:$C=O$3)*
    (Data!$E:$E=$A47)*
    (Data!$F:$F=$B47),
    Data!$H:$H),"")</f>
        <v>23.409999999999901</v>
      </c>
      <c r="P47" s="49" cm="1">
        <f t="array" ref="P47">IFERROR(_xlfn.XLOOKUP(1,
    (Data!$I:$I=$O$1)*
    (Data!$C:$C=P$3)*
    (Data!$E:$E=$A47)*
    (Data!$F:$F=$B47),
    Data!$H:$H),"")</f>
        <v>80.948999999999899</v>
      </c>
      <c r="Q47" s="49" t="str" cm="1">
        <f t="array" ref="Q47">IFERROR(_xlfn.XLOOKUP(1,
    (Data!$I:$I=$O$1)*
    (Data!$C:$C=Q$3)*
    (Data!$E:$E=$A47)*
    (Data!$F:$F=$B47),
    Data!$H:$H),"")</f>
        <v/>
      </c>
      <c r="R47" s="49" t="str" cm="1">
        <f t="array" ref="R47">IFERROR(_xlfn.XLOOKUP(1,
    (Data!$I:$I=$O$1)*
    (Data!$C:$C=R$3)*
    (Data!$E:$E=$A47)*
    (Data!$F:$F=$B47),
    Data!$H:$H),"")</f>
        <v/>
      </c>
      <c r="S47" s="49" cm="1">
        <f t="array" ref="S47">IFERROR(_xlfn.XLOOKUP(1,
    (Data!$I:$I=$O$1)*
    (Data!$C:$C=S$3)*
    (Data!$E:$E=$A47)*
    (Data!$F:$F=$B47),
    Data!$H:$H),"")</f>
        <v>34.786333333333197</v>
      </c>
      <c r="T47" s="269">
        <f t="shared" si="2"/>
        <v>0.60080023028209317</v>
      </c>
    </row>
    <row r="48" spans="1:20" ht="12" hidden="1" customHeight="1" x14ac:dyDescent="0.25">
      <c r="A48" s="260" t="s">
        <v>26</v>
      </c>
      <c r="B48" s="34" t="s">
        <v>681</v>
      </c>
      <c r="D48" s="104">
        <v>48</v>
      </c>
      <c r="E48" s="104">
        <v>0</v>
      </c>
      <c r="F48" s="104">
        <v>0</v>
      </c>
      <c r="G48" s="49" t="s">
        <v>91</v>
      </c>
      <c r="H48" s="49" t="s">
        <v>91</v>
      </c>
      <c r="I48" s="49" t="s">
        <v>91</v>
      </c>
      <c r="J48" s="49" t="s">
        <v>91</v>
      </c>
      <c r="K48" s="262" t="s">
        <v>91</v>
      </c>
      <c r="L48" s="104">
        <v>48</v>
      </c>
      <c r="M48" s="104">
        <v>0</v>
      </c>
      <c r="N48" s="104">
        <v>0</v>
      </c>
      <c r="O48" s="49" t="str" cm="1">
        <f t="array" ref="O48">IFERROR(_xlfn.XLOOKUP(1,
    (Data!$I:$I=$O$1)*
    (Data!$C:$C=O$3)*
    (Data!$E:$E=$A48)*
    (Data!$F:$F=$B48),
    Data!$H:$H),"")</f>
        <v/>
      </c>
      <c r="P48" s="49" t="str" cm="1">
        <f t="array" ref="P48">IFERROR(_xlfn.XLOOKUP(1,
    (Data!$I:$I=$O$1)*
    (Data!$C:$C=P$3)*
    (Data!$E:$E=$A48)*
    (Data!$F:$F=$B48),
    Data!$H:$H),"")</f>
        <v/>
      </c>
      <c r="Q48" s="49" t="str" cm="1">
        <f t="array" ref="Q48">IFERROR(_xlfn.XLOOKUP(1,
    (Data!$I:$I=$O$1)*
    (Data!$C:$C=Q$3)*
    (Data!$E:$E=$A48)*
    (Data!$F:$F=$B48),
    Data!$H:$H),"")</f>
        <v/>
      </c>
      <c r="R48" s="49" t="str" cm="1">
        <f t="array" ref="R48">IFERROR(_xlfn.XLOOKUP(1,
    (Data!$I:$I=$O$1)*
    (Data!$C:$C=R$3)*
    (Data!$E:$E=$A48)*
    (Data!$F:$F=$B48),
    Data!$H:$H),"")</f>
        <v/>
      </c>
      <c r="S48" s="49" t="str" cm="1">
        <f t="array" ref="S48">IFERROR(_xlfn.XLOOKUP(1,
    (Data!$I:$I=$O$1)*
    (Data!$C:$C=S$3)*
    (Data!$E:$E=$A48)*
    (Data!$F:$F=$B48),
    Data!$H:$H),"")</f>
        <v/>
      </c>
      <c r="T48" s="269" t="e">
        <f t="shared" si="2"/>
        <v>#VALUE!</v>
      </c>
    </row>
    <row r="49" spans="1:180" ht="12" hidden="1" customHeight="1" x14ac:dyDescent="0.25">
      <c r="A49" s="264" t="s">
        <v>26</v>
      </c>
      <c r="B49" s="265" t="s">
        <v>682</v>
      </c>
      <c r="C49" s="266"/>
      <c r="D49" s="295">
        <v>61</v>
      </c>
      <c r="E49" s="295">
        <v>44.9</v>
      </c>
      <c r="F49" s="295">
        <v>57.9</v>
      </c>
      <c r="G49" s="270">
        <v>30.924999999999901</v>
      </c>
      <c r="H49" s="270">
        <v>67.880999999999901</v>
      </c>
      <c r="I49" s="270">
        <v>78.947999999999993</v>
      </c>
      <c r="J49" s="270">
        <v>75.4909999999999</v>
      </c>
      <c r="K49" s="267">
        <v>84.414999999999893</v>
      </c>
      <c r="L49" s="295">
        <f>SUM(L46:L48)</f>
        <v>61</v>
      </c>
      <c r="M49" s="295">
        <f t="shared" ref="M49:R49" si="22">SUM(M46:M48)</f>
        <v>44.9</v>
      </c>
      <c r="N49" s="295">
        <f t="shared" si="22"/>
        <v>57.9</v>
      </c>
      <c r="O49" s="270">
        <f t="shared" si="22"/>
        <v>23.409999999999901</v>
      </c>
      <c r="P49" s="270">
        <f t="shared" si="22"/>
        <v>80.948999999999899</v>
      </c>
      <c r="Q49" s="270">
        <f t="shared" si="22"/>
        <v>0</v>
      </c>
      <c r="R49" s="270">
        <f t="shared" si="22"/>
        <v>0</v>
      </c>
      <c r="S49" s="267">
        <f t="shared" si="4"/>
        <v>34.786333333333268</v>
      </c>
      <c r="T49" s="271">
        <f t="shared" si="2"/>
        <v>0.60080023028209439</v>
      </c>
    </row>
    <row r="50" spans="1:180" ht="14.25" hidden="1" customHeight="1" x14ac:dyDescent="0.25">
      <c r="A50" s="260" t="s">
        <v>48</v>
      </c>
      <c r="B50" s="276" t="s">
        <v>710</v>
      </c>
      <c r="C50" s="275" t="s">
        <v>711</v>
      </c>
      <c r="D50" s="104">
        <v>0</v>
      </c>
      <c r="E50" s="104">
        <v>0</v>
      </c>
      <c r="F50" s="104">
        <v>0</v>
      </c>
      <c r="G50" s="49" t="s">
        <v>91</v>
      </c>
      <c r="H50" s="49" t="s">
        <v>91</v>
      </c>
      <c r="I50" s="49" t="s">
        <v>91</v>
      </c>
      <c r="J50" s="49" t="s">
        <v>91</v>
      </c>
      <c r="K50" s="274" t="s">
        <v>91</v>
      </c>
      <c r="L50" s="104">
        <v>0</v>
      </c>
      <c r="M50" s="104">
        <v>0</v>
      </c>
      <c r="N50" s="104">
        <f t="shared" ref="N50:N51" si="23">M50+L50</f>
        <v>0</v>
      </c>
      <c r="O50" s="49" t="str" cm="1">
        <f t="array" ref="O50">IFERROR(_xlfn.XLOOKUP(1,
    (Data!$I:$I=$O$1)*
    (Data!$C:$C=O$3)*
    (Data!$E:$E=$A50)*
    (Data!$F:$F=$B50),
    Data!$H:$H),"")</f>
        <v/>
      </c>
      <c r="P50" s="49" t="str" cm="1">
        <f t="array" ref="P50">IFERROR(_xlfn.XLOOKUP(1,
    (Data!$I:$I=$O$1)*
    (Data!$C:$C=P$3)*
    (Data!$E:$E=$A50)*
    (Data!$F:$F=$B50),
    Data!$H:$H),"")</f>
        <v/>
      </c>
      <c r="Q50" s="49" t="str" cm="1">
        <f t="array" ref="Q50">IFERROR(_xlfn.XLOOKUP(1,
    (Data!$I:$I=$O$1)*
    (Data!$C:$C=Q$3)*
    (Data!$E:$E=$A50)*
    (Data!$F:$F=$B50),
    Data!$H:$H),"")</f>
        <v/>
      </c>
      <c r="R50" s="49" t="str" cm="1">
        <f t="array" ref="R50">IFERROR(_xlfn.XLOOKUP(1,
    (Data!$I:$I=$O$1)*
    (Data!$C:$C=R$3)*
    (Data!$E:$E=$A50)*
    (Data!$F:$F=$B50),
    Data!$H:$H),"")</f>
        <v/>
      </c>
      <c r="S50" s="49" t="str" cm="1">
        <f t="array" ref="S50">IFERROR(_xlfn.XLOOKUP(1,
    (Data!$I:$I=$O$1)*
    (Data!$C:$C=S$3)*
    (Data!$E:$E=$A50)*
    (Data!$F:$F=$B50),
    Data!$H:$H),"")</f>
        <v/>
      </c>
      <c r="T50" s="269" t="e">
        <f t="shared" si="2"/>
        <v>#VALUE!</v>
      </c>
    </row>
    <row r="51" spans="1:180" ht="14.25" customHeight="1" x14ac:dyDescent="0.25">
      <c r="A51" s="260" t="s">
        <v>48</v>
      </c>
      <c r="B51" s="276" t="s">
        <v>712</v>
      </c>
      <c r="C51" s="275" t="s">
        <v>713</v>
      </c>
      <c r="D51" s="104">
        <v>18</v>
      </c>
      <c r="E51" s="104">
        <v>19.3</v>
      </c>
      <c r="F51" s="104">
        <v>37.299999999999997</v>
      </c>
      <c r="G51" s="49">
        <v>2.0649999999999999</v>
      </c>
      <c r="H51" s="49">
        <v>16.856000000000002</v>
      </c>
      <c r="I51" s="49">
        <v>24.7349999999999</v>
      </c>
      <c r="J51" s="49">
        <v>22.831</v>
      </c>
      <c r="K51" s="274">
        <v>22.162333333333301</v>
      </c>
      <c r="L51" s="104">
        <v>18</v>
      </c>
      <c r="M51" s="104">
        <v>19.3</v>
      </c>
      <c r="N51" s="104">
        <f t="shared" si="23"/>
        <v>37.299999999999997</v>
      </c>
      <c r="O51" s="49" cm="1">
        <f t="array" ref="O51">IFERROR(_xlfn.XLOOKUP(1,
    (Data!$I:$I=$O$1)*
    (Data!$C:$C=O$3)*
    (Data!$E:$E=$A51)*
    (Data!$F:$F=$B51),
    Data!$H:$H),"")</f>
        <v>6.4290000000000003</v>
      </c>
      <c r="P51" s="49" cm="1">
        <f t="array" ref="P51">IFERROR(_xlfn.XLOOKUP(1,
    (Data!$I:$I=$O$1)*
    (Data!$C:$C=P$3)*
    (Data!$E:$E=$A51)*
    (Data!$F:$F=$B51),
    Data!$H:$H),"")</f>
        <v>28.661999999999999</v>
      </c>
      <c r="Q51" s="49" t="str" cm="1">
        <f t="array" ref="Q51">IFERROR(_xlfn.XLOOKUP(1,
    (Data!$I:$I=$O$1)*
    (Data!$C:$C=Q$3)*
    (Data!$E:$E=$A51)*
    (Data!$F:$F=$B51),
    Data!$H:$H),"")</f>
        <v/>
      </c>
      <c r="R51" s="49" t="str" cm="1">
        <f t="array" ref="R51">IFERROR(_xlfn.XLOOKUP(1,
    (Data!$I:$I=$O$1)*
    (Data!$C:$C=R$3)*
    (Data!$E:$E=$A51)*
    (Data!$F:$F=$B51),
    Data!$H:$H),"")</f>
        <v/>
      </c>
      <c r="S51" s="49" cm="1">
        <f t="array" ref="S51">IFERROR(_xlfn.XLOOKUP(1,
    (Data!$I:$I=$O$1)*
    (Data!$C:$C=S$3)*
    (Data!$E:$E=$A51)*
    (Data!$F:$F=$B51),
    Data!$H:$H),"")</f>
        <v>11.6969999999999</v>
      </c>
      <c r="T51" s="269">
        <f t="shared" si="2"/>
        <v>0.31359249329758448</v>
      </c>
    </row>
    <row r="52" spans="1:180" ht="12.5" hidden="1" x14ac:dyDescent="0.25">
      <c r="A52" s="260" t="s">
        <v>48</v>
      </c>
      <c r="B52" s="276" t="s">
        <v>681</v>
      </c>
      <c r="C52" s="275"/>
      <c r="D52" s="104">
        <v>40</v>
      </c>
      <c r="E52" s="104"/>
      <c r="F52" s="104"/>
      <c r="G52" s="49" t="s">
        <v>91</v>
      </c>
      <c r="H52" s="49" t="s">
        <v>91</v>
      </c>
      <c r="I52" s="49" t="s">
        <v>91</v>
      </c>
      <c r="J52" s="49" t="s">
        <v>91</v>
      </c>
      <c r="K52" s="274" t="s">
        <v>91</v>
      </c>
      <c r="L52" s="104">
        <v>40</v>
      </c>
      <c r="M52" s="104"/>
      <c r="N52" s="104"/>
      <c r="O52" s="49" t="str" cm="1">
        <f t="array" ref="O52">IFERROR(_xlfn.XLOOKUP(1,
    (Data!$I:$I=$O$1)*
    (Data!$C:$C=O$3)*
    (Data!$E:$E=$A52)*
    (Data!$F:$F=$B52),
    Data!$H:$H),"")</f>
        <v/>
      </c>
      <c r="P52" s="49" t="str" cm="1">
        <f t="array" ref="P52">IFERROR(_xlfn.XLOOKUP(1,
    (Data!$I:$I=$O$1)*
    (Data!$C:$C=P$3)*
    (Data!$E:$E=$A52)*
    (Data!$F:$F=$B52),
    Data!$H:$H),"")</f>
        <v/>
      </c>
      <c r="Q52" s="49" t="str" cm="1">
        <f t="array" ref="Q52">IFERROR(_xlfn.XLOOKUP(1,
    (Data!$I:$I=$O$1)*
    (Data!$C:$C=Q$3)*
    (Data!$E:$E=$A52)*
    (Data!$F:$F=$B52),
    Data!$H:$H),"")</f>
        <v/>
      </c>
      <c r="R52" s="49" t="str" cm="1">
        <f t="array" ref="R52">IFERROR(_xlfn.XLOOKUP(1,
    (Data!$I:$I=$O$1)*
    (Data!$C:$C=R$3)*
    (Data!$E:$E=$A52)*
    (Data!$F:$F=$B52),
    Data!$H:$H),"")</f>
        <v/>
      </c>
      <c r="S52" s="49" t="str" cm="1">
        <f t="array" ref="S52">IFERROR(_xlfn.XLOOKUP(1,
    (Data!$I:$I=$O$1)*
    (Data!$C:$C=S$3)*
    (Data!$E:$E=$A52)*
    (Data!$F:$F=$B52),
    Data!$H:$H),"")</f>
        <v/>
      </c>
      <c r="T52" s="269" t="e">
        <f t="shared" si="2"/>
        <v>#VALUE!</v>
      </c>
    </row>
    <row r="53" spans="1:180" ht="12" hidden="1" customHeight="1" x14ac:dyDescent="0.25">
      <c r="A53" s="264" t="s">
        <v>48</v>
      </c>
      <c r="B53" s="265" t="s">
        <v>682</v>
      </c>
      <c r="C53" s="266"/>
      <c r="D53" s="295">
        <v>58</v>
      </c>
      <c r="E53" s="295">
        <v>19.3</v>
      </c>
      <c r="F53" s="295">
        <v>37.299999999999997</v>
      </c>
      <c r="G53" s="270">
        <v>2.0649999999999999</v>
      </c>
      <c r="H53" s="270">
        <v>16.856000000000002</v>
      </c>
      <c r="I53" s="270">
        <v>24.7349999999999</v>
      </c>
      <c r="J53" s="270">
        <v>22.831</v>
      </c>
      <c r="K53" s="267">
        <v>22.162333333333301</v>
      </c>
      <c r="L53" s="295">
        <f>SUM(L50:L52)</f>
        <v>58</v>
      </c>
      <c r="M53" s="295">
        <f t="shared" ref="M53" si="24">SUM(M50:M51)</f>
        <v>19.3</v>
      </c>
      <c r="N53" s="295">
        <f>SUM(N50:N52)</f>
        <v>37.299999999999997</v>
      </c>
      <c r="O53" s="270">
        <f>SUM(O50:O52)</f>
        <v>6.4290000000000003</v>
      </c>
      <c r="P53" s="270">
        <f t="shared" ref="P53:S53" si="25">SUM(P50:P52)</f>
        <v>28.661999999999999</v>
      </c>
      <c r="Q53" s="270">
        <f t="shared" si="25"/>
        <v>0</v>
      </c>
      <c r="R53" s="270">
        <f t="shared" si="25"/>
        <v>0</v>
      </c>
      <c r="S53" s="270">
        <f t="shared" si="25"/>
        <v>11.6969999999999</v>
      </c>
      <c r="T53" s="271">
        <f t="shared" si="2"/>
        <v>0.31359249329758448</v>
      </c>
      <c r="U53" s="277"/>
      <c r="V53" s="278"/>
      <c r="W53" s="278"/>
      <c r="X53" s="279"/>
      <c r="Y53" s="279"/>
      <c r="Z53" s="279"/>
      <c r="AA53" s="279"/>
      <c r="AB53" s="277"/>
      <c r="AC53" s="280"/>
      <c r="AD53" s="278"/>
      <c r="AE53" s="278"/>
      <c r="AF53" s="279"/>
      <c r="AG53" s="279"/>
      <c r="AH53" s="279"/>
      <c r="AI53" s="279"/>
      <c r="AJ53" s="277"/>
      <c r="AK53" s="280"/>
      <c r="AL53" s="278"/>
      <c r="AM53" s="278"/>
      <c r="AN53" s="279"/>
      <c r="AO53" s="279"/>
      <c r="AP53" s="279"/>
      <c r="AQ53" s="279"/>
      <c r="AR53" s="277"/>
      <c r="AS53" s="280"/>
      <c r="AT53" s="278"/>
      <c r="AU53" s="278"/>
      <c r="AV53" s="279"/>
      <c r="AW53" s="279"/>
      <c r="AX53" s="279"/>
      <c r="AY53" s="279"/>
      <c r="AZ53" s="277"/>
      <c r="BA53" s="280"/>
      <c r="BB53" s="278"/>
      <c r="BC53" s="278"/>
      <c r="BD53" s="279"/>
      <c r="BE53" s="279"/>
      <c r="BF53" s="279"/>
      <c r="BG53" s="279"/>
      <c r="BH53" s="277"/>
      <c r="BI53" s="280"/>
      <c r="BJ53" s="278"/>
      <c r="BK53" s="278"/>
      <c r="BL53" s="279"/>
      <c r="BM53" s="279"/>
      <c r="BN53" s="279"/>
      <c r="BO53" s="279"/>
      <c r="BP53" s="277"/>
      <c r="BQ53" s="280"/>
      <c r="BR53" s="278"/>
      <c r="BS53" s="278"/>
      <c r="BT53" s="279"/>
      <c r="BU53" s="279"/>
      <c r="BV53" s="279"/>
      <c r="BW53" s="279"/>
      <c r="BX53" s="277"/>
      <c r="BY53" s="280"/>
      <c r="BZ53" s="278"/>
      <c r="CA53" s="278"/>
      <c r="CB53" s="279"/>
      <c r="CC53" s="279"/>
      <c r="CD53" s="279"/>
      <c r="CE53" s="279"/>
      <c r="CF53" s="277"/>
      <c r="CG53" s="280"/>
      <c r="CH53" s="278"/>
      <c r="CI53" s="278"/>
      <c r="CJ53" s="279"/>
      <c r="CK53" s="279"/>
      <c r="CL53" s="279"/>
      <c r="CM53" s="279"/>
      <c r="CN53" s="277"/>
      <c r="CO53" s="280"/>
      <c r="CP53" s="278"/>
      <c r="CQ53" s="278"/>
      <c r="CR53" s="279"/>
      <c r="CS53" s="279"/>
      <c r="CT53" s="279"/>
      <c r="CU53" s="279"/>
      <c r="CV53" s="277"/>
      <c r="CW53" s="280"/>
      <c r="CX53" s="278"/>
      <c r="CY53" s="278"/>
      <c r="CZ53" s="279"/>
      <c r="DA53" s="279"/>
      <c r="DB53" s="279"/>
      <c r="DC53" s="279"/>
      <c r="DD53" s="277"/>
      <c r="DE53" s="280"/>
      <c r="DF53" s="278"/>
      <c r="DG53" s="278"/>
      <c r="DH53" s="279"/>
      <c r="DI53" s="279"/>
      <c r="DJ53" s="279"/>
      <c r="DK53" s="279"/>
      <c r="DL53" s="277"/>
      <c r="DM53" s="280"/>
      <c r="DN53" s="278"/>
      <c r="DO53" s="278"/>
      <c r="DP53" s="279"/>
      <c r="DQ53" s="279"/>
      <c r="DR53" s="279"/>
      <c r="DS53" s="279"/>
      <c r="DT53" s="277"/>
      <c r="DU53" s="280"/>
      <c r="DV53" s="278"/>
      <c r="DW53" s="278"/>
      <c r="DX53" s="279"/>
      <c r="DY53" s="279"/>
      <c r="DZ53" s="279"/>
      <c r="EA53" s="279"/>
      <c r="EB53" s="277"/>
      <c r="EC53" s="280"/>
      <c r="ED53" s="278"/>
      <c r="EE53" s="278"/>
      <c r="EF53" s="279"/>
      <c r="EG53" s="279"/>
      <c r="EH53" s="279"/>
      <c r="EI53" s="279"/>
      <c r="EJ53" s="277"/>
      <c r="EK53" s="280"/>
      <c r="EL53" s="278"/>
      <c r="EM53" s="278"/>
      <c r="EN53" s="279"/>
      <c r="EO53" s="279"/>
      <c r="EP53" s="279"/>
      <c r="EQ53" s="279"/>
      <c r="ER53" s="277"/>
      <c r="ES53" s="280"/>
      <c r="ET53" s="278"/>
      <c r="EU53" s="278"/>
      <c r="EV53" s="279"/>
      <c r="EW53" s="279"/>
      <c r="EX53" s="279"/>
      <c r="EY53" s="279"/>
      <c r="EZ53" s="277"/>
      <c r="FA53" s="280"/>
      <c r="FB53" s="278"/>
      <c r="FC53" s="278"/>
      <c r="FD53" s="279"/>
      <c r="FE53" s="279"/>
      <c r="FF53" s="279"/>
      <c r="FG53" s="279"/>
      <c r="FH53" s="277"/>
      <c r="FI53" s="280"/>
      <c r="FJ53" s="278"/>
      <c r="FK53" s="278"/>
      <c r="FL53" s="279"/>
      <c r="FM53" s="279"/>
      <c r="FN53" s="279"/>
      <c r="FO53" s="279"/>
      <c r="FP53" s="277"/>
      <c r="FQ53" s="280"/>
      <c r="FR53" s="278"/>
      <c r="FS53" s="278"/>
      <c r="FT53" s="279"/>
      <c r="FU53" s="279"/>
      <c r="FV53" s="279"/>
      <c r="FW53" s="279"/>
      <c r="FX53" s="277"/>
    </row>
    <row r="54" spans="1:180" ht="15.75" hidden="1" customHeight="1" x14ac:dyDescent="0.25">
      <c r="A54" s="260" t="s">
        <v>49</v>
      </c>
      <c r="B54" s="272" t="s">
        <v>688</v>
      </c>
      <c r="C54" s="261" t="s">
        <v>714</v>
      </c>
      <c r="D54" s="104">
        <v>0</v>
      </c>
      <c r="E54" s="104">
        <v>0</v>
      </c>
      <c r="F54" s="104">
        <v>0</v>
      </c>
      <c r="G54" s="49" t="s">
        <v>91</v>
      </c>
      <c r="H54" s="49" t="s">
        <v>91</v>
      </c>
      <c r="I54" s="49" t="s">
        <v>91</v>
      </c>
      <c r="J54" s="49" t="s">
        <v>91</v>
      </c>
      <c r="K54" s="274" t="s">
        <v>91</v>
      </c>
      <c r="L54" s="104">
        <v>0</v>
      </c>
      <c r="M54" s="104">
        <v>0</v>
      </c>
      <c r="N54" s="104">
        <f>M54+L54</f>
        <v>0</v>
      </c>
      <c r="O54" s="49" t="str" cm="1">
        <f t="array" ref="O54">IFERROR(_xlfn.XLOOKUP(1,
    (Data!$I:$I=$O$1)*
    (Data!$C:$C=O$3)*
    (Data!$E:$E=$A54)*
    (Data!$F:$F=$B54),
    Data!$H:$H),"")</f>
        <v/>
      </c>
      <c r="P54" s="49" t="str" cm="1">
        <f t="array" ref="P54">IFERROR(_xlfn.XLOOKUP(1,
    (Data!$I:$I=$O$1)*
    (Data!$C:$C=P$3)*
    (Data!$E:$E=$A54)*
    (Data!$F:$F=$B54),
    Data!$H:$H),"")</f>
        <v/>
      </c>
      <c r="Q54" s="49" t="str" cm="1">
        <f t="array" ref="Q54">IFERROR(_xlfn.XLOOKUP(1,
    (Data!$I:$I=$O$1)*
    (Data!$C:$C=Q$3)*
    (Data!$E:$E=$A54)*
    (Data!$F:$F=$B54),
    Data!$H:$H),"")</f>
        <v/>
      </c>
      <c r="R54" s="49" t="str" cm="1">
        <f t="array" ref="R54">IFERROR(_xlfn.XLOOKUP(1,
    (Data!$I:$I=$O$1)*
    (Data!$C:$C=R$3)*
    (Data!$E:$E=$A54)*
    (Data!$F:$F=$B54),
    Data!$H:$H),"")</f>
        <v/>
      </c>
      <c r="S54" s="49" t="str" cm="1">
        <f t="array" ref="S54">IFERROR(_xlfn.XLOOKUP(1,
    (Data!$I:$I=$O$1)*
    (Data!$C:$C=S$3)*
    (Data!$E:$E=$A54)*
    (Data!$F:$F=$B54),
    Data!$H:$H),"")</f>
        <v/>
      </c>
      <c r="T54" s="269" t="e">
        <f t="shared" si="2"/>
        <v>#VALUE!</v>
      </c>
    </row>
    <row r="55" spans="1:180" ht="15.75" hidden="1" customHeight="1" x14ac:dyDescent="0.25">
      <c r="A55" s="260" t="s">
        <v>49</v>
      </c>
      <c r="B55" s="276" t="s">
        <v>681</v>
      </c>
      <c r="D55" s="104">
        <v>42</v>
      </c>
      <c r="E55" s="104"/>
      <c r="F55" s="104"/>
      <c r="G55" s="49" t="s">
        <v>91</v>
      </c>
      <c r="H55" s="49" t="s">
        <v>91</v>
      </c>
      <c r="I55" s="49" t="s">
        <v>91</v>
      </c>
      <c r="J55" s="49" t="s">
        <v>91</v>
      </c>
      <c r="K55" s="49" t="s">
        <v>91</v>
      </c>
      <c r="L55" s="104">
        <v>42</v>
      </c>
      <c r="M55" s="104"/>
      <c r="N55" s="104"/>
      <c r="O55" s="49" t="str" cm="1">
        <f t="array" ref="O55">IFERROR(_xlfn.XLOOKUP(1,
    (Data!$I:$I=$O$1)*
    (Data!$C:$C=O$3)*
    (Data!$E:$E=$A55)*
    (Data!$F:$F=$B55),
    Data!$H:$H),"")</f>
        <v/>
      </c>
      <c r="P55" s="49" t="str" cm="1">
        <f t="array" ref="P55">IFERROR(_xlfn.XLOOKUP(1,
    (Data!$I:$I=$O$1)*
    (Data!$C:$C=P$3)*
    (Data!$E:$E=$A55)*
    (Data!$F:$F=$B55),
    Data!$H:$H),"")</f>
        <v/>
      </c>
      <c r="Q55" s="49" t="str" cm="1">
        <f t="array" ref="Q55">IFERROR(_xlfn.XLOOKUP(1,
    (Data!$I:$I=$O$1)*
    (Data!$C:$C=Q$3)*
    (Data!$E:$E=$A55)*
    (Data!$F:$F=$B55),
    Data!$H:$H),"")</f>
        <v/>
      </c>
      <c r="R55" s="49" t="str" cm="1">
        <f t="array" ref="R55">IFERROR(_xlfn.XLOOKUP(1,
    (Data!$I:$I=$O$1)*
    (Data!$C:$C=R$3)*
    (Data!$E:$E=$A55)*
    (Data!$F:$F=$B55),
    Data!$H:$H),"")</f>
        <v/>
      </c>
      <c r="S55" s="49" t="str" cm="1">
        <f t="array" ref="S55">IFERROR(_xlfn.XLOOKUP(1,
    (Data!$I:$I=$O$1)*
    (Data!$C:$C=S$3)*
    (Data!$E:$E=$A55)*
    (Data!$F:$F=$B55),
    Data!$H:$H),"")</f>
        <v/>
      </c>
      <c r="T55" s="269" t="e">
        <f t="shared" si="2"/>
        <v>#VALUE!</v>
      </c>
    </row>
    <row r="56" spans="1:180" ht="12" hidden="1" customHeight="1" x14ac:dyDescent="0.25">
      <c r="A56" s="264" t="s">
        <v>49</v>
      </c>
      <c r="B56" s="265" t="s">
        <v>682</v>
      </c>
      <c r="C56" s="266"/>
      <c r="D56" s="295">
        <v>42</v>
      </c>
      <c r="E56" s="295">
        <v>0</v>
      </c>
      <c r="F56" s="295">
        <v>0</v>
      </c>
      <c r="G56" s="270">
        <v>0</v>
      </c>
      <c r="H56" s="270">
        <v>0</v>
      </c>
      <c r="I56" s="270">
        <v>0</v>
      </c>
      <c r="J56" s="270">
        <v>0</v>
      </c>
      <c r="K56" s="267">
        <v>0</v>
      </c>
      <c r="L56" s="295">
        <f>SUM(L54:L55)</f>
        <v>42</v>
      </c>
      <c r="M56" s="295">
        <f t="shared" ref="M56" si="26">SUM(M54)</f>
        <v>0</v>
      </c>
      <c r="N56" s="295">
        <f t="shared" ref="N56:R56" si="27">SUM(N54)</f>
        <v>0</v>
      </c>
      <c r="O56" s="270">
        <f t="shared" si="27"/>
        <v>0</v>
      </c>
      <c r="P56" s="270">
        <f t="shared" si="27"/>
        <v>0</v>
      </c>
      <c r="Q56" s="270">
        <f t="shared" si="27"/>
        <v>0</v>
      </c>
      <c r="R56" s="270">
        <f t="shared" si="27"/>
        <v>0</v>
      </c>
      <c r="S56" s="267">
        <f t="shared" si="4"/>
        <v>0</v>
      </c>
      <c r="T56" s="271" t="e">
        <f t="shared" si="2"/>
        <v>#DIV/0!</v>
      </c>
      <c r="U56" s="277"/>
      <c r="V56" s="278"/>
      <c r="W56" s="278"/>
      <c r="X56" s="279"/>
      <c r="Y56" s="279"/>
      <c r="Z56" s="279"/>
      <c r="AA56" s="279"/>
      <c r="AB56" s="277"/>
      <c r="AC56" s="280"/>
      <c r="AD56" s="278"/>
      <c r="AE56" s="278"/>
      <c r="AF56" s="279"/>
      <c r="AG56" s="279"/>
      <c r="AH56" s="279"/>
      <c r="AI56" s="279"/>
      <c r="AJ56" s="277"/>
      <c r="AK56" s="280"/>
      <c r="AL56" s="278"/>
      <c r="AM56" s="278"/>
      <c r="AN56" s="279"/>
      <c r="AO56" s="279"/>
      <c r="AP56" s="279"/>
      <c r="AQ56" s="279"/>
      <c r="AR56" s="277"/>
      <c r="AS56" s="280"/>
      <c r="AT56" s="278"/>
      <c r="AU56" s="278"/>
      <c r="AV56" s="279"/>
      <c r="AW56" s="279"/>
      <c r="AX56" s="279"/>
      <c r="AY56" s="279"/>
      <c r="AZ56" s="277"/>
      <c r="BA56" s="280"/>
      <c r="BB56" s="278"/>
      <c r="BC56" s="278"/>
      <c r="BD56" s="279"/>
      <c r="BE56" s="279"/>
      <c r="BF56" s="279"/>
      <c r="BG56" s="279"/>
      <c r="BH56" s="277"/>
      <c r="BI56" s="280"/>
      <c r="BJ56" s="278"/>
      <c r="BK56" s="278"/>
      <c r="BL56" s="279"/>
      <c r="BM56" s="279"/>
      <c r="BN56" s="279"/>
      <c r="BO56" s="279"/>
      <c r="BP56" s="277"/>
      <c r="BQ56" s="280"/>
      <c r="BR56" s="278"/>
      <c r="BS56" s="278"/>
      <c r="BT56" s="279"/>
      <c r="BU56" s="279"/>
      <c r="BV56" s="279"/>
      <c r="BW56" s="279"/>
      <c r="BX56" s="277"/>
      <c r="BY56" s="280"/>
      <c r="BZ56" s="278"/>
      <c r="CA56" s="278"/>
      <c r="CB56" s="279"/>
      <c r="CC56" s="279"/>
      <c r="CD56" s="279"/>
      <c r="CE56" s="279"/>
      <c r="CF56" s="277"/>
      <c r="CG56" s="280"/>
      <c r="CH56" s="278"/>
      <c r="CI56" s="278"/>
      <c r="CJ56" s="279"/>
      <c r="CK56" s="279"/>
      <c r="CL56" s="279"/>
      <c r="CM56" s="279"/>
      <c r="CN56" s="277"/>
      <c r="CO56" s="280"/>
      <c r="CP56" s="278"/>
      <c r="CQ56" s="278"/>
      <c r="CR56" s="279"/>
      <c r="CS56" s="279"/>
      <c r="CT56" s="279"/>
      <c r="CU56" s="279"/>
      <c r="CV56" s="277"/>
      <c r="CW56" s="280"/>
      <c r="CX56" s="278"/>
      <c r="CY56" s="278"/>
      <c r="CZ56" s="279"/>
      <c r="DA56" s="279"/>
      <c r="DB56" s="279"/>
      <c r="DC56" s="279"/>
      <c r="DD56" s="277"/>
      <c r="DE56" s="280"/>
      <c r="DF56" s="278"/>
      <c r="DG56" s="278"/>
      <c r="DH56" s="279"/>
      <c r="DI56" s="279"/>
      <c r="DJ56" s="279"/>
      <c r="DK56" s="279"/>
      <c r="DL56" s="277"/>
      <c r="DM56" s="280"/>
      <c r="DN56" s="278"/>
      <c r="DO56" s="278"/>
      <c r="DP56" s="279"/>
      <c r="DQ56" s="279"/>
      <c r="DR56" s="279"/>
      <c r="DS56" s="279"/>
      <c r="DT56" s="277"/>
      <c r="DU56" s="280"/>
      <c r="DV56" s="278"/>
      <c r="DW56" s="278"/>
      <c r="DX56" s="279"/>
      <c r="DY56" s="279"/>
      <c r="DZ56" s="279"/>
      <c r="EA56" s="279"/>
      <c r="EB56" s="277"/>
      <c r="EC56" s="280"/>
      <c r="ED56" s="278"/>
      <c r="EE56" s="278"/>
      <c r="EF56" s="279"/>
      <c r="EG56" s="279"/>
      <c r="EH56" s="279"/>
      <c r="EI56" s="279"/>
      <c r="EJ56" s="277"/>
      <c r="EK56" s="280"/>
      <c r="EL56" s="278"/>
      <c r="EM56" s="278"/>
      <c r="EN56" s="279"/>
      <c r="EO56" s="279"/>
      <c r="EP56" s="279"/>
      <c r="EQ56" s="279"/>
      <c r="ER56" s="277"/>
      <c r="ES56" s="280"/>
      <c r="ET56" s="278"/>
      <c r="EU56" s="278"/>
      <c r="EV56" s="279"/>
      <c r="EW56" s="279"/>
      <c r="EX56" s="279"/>
      <c r="EY56" s="279"/>
      <c r="EZ56" s="277"/>
      <c r="FA56" s="280"/>
      <c r="FB56" s="278"/>
      <c r="FC56" s="278"/>
      <c r="FD56" s="279"/>
      <c r="FE56" s="279"/>
      <c r="FF56" s="279"/>
      <c r="FG56" s="279"/>
      <c r="FH56" s="277"/>
      <c r="FI56" s="280"/>
      <c r="FJ56" s="278"/>
      <c r="FK56" s="278"/>
      <c r="FL56" s="279"/>
      <c r="FM56" s="279"/>
      <c r="FN56" s="279"/>
      <c r="FO56" s="279"/>
      <c r="FP56" s="277"/>
      <c r="FQ56" s="280"/>
      <c r="FR56" s="278"/>
      <c r="FS56" s="278"/>
      <c r="FT56" s="279"/>
      <c r="FU56" s="279"/>
      <c r="FV56" s="279"/>
      <c r="FW56" s="279"/>
      <c r="FX56" s="277"/>
    </row>
    <row r="57" spans="1:180" ht="12" hidden="1" customHeight="1" x14ac:dyDescent="0.25">
      <c r="A57" s="260" t="s">
        <v>28</v>
      </c>
      <c r="B57" s="34" t="s">
        <v>681</v>
      </c>
      <c r="D57" s="104">
        <v>20</v>
      </c>
      <c r="E57" s="104">
        <v>0</v>
      </c>
      <c r="F57" s="104">
        <v>0</v>
      </c>
      <c r="G57" s="49" t="s">
        <v>91</v>
      </c>
      <c r="H57" s="49" t="s">
        <v>91</v>
      </c>
      <c r="I57" s="49" t="s">
        <v>91</v>
      </c>
      <c r="J57" s="49" t="s">
        <v>91</v>
      </c>
      <c r="K57" s="262" t="s">
        <v>91</v>
      </c>
      <c r="L57" s="104">
        <v>20</v>
      </c>
      <c r="M57" s="104">
        <v>0</v>
      </c>
      <c r="N57" s="104">
        <v>0</v>
      </c>
      <c r="O57" s="49" t="str" cm="1">
        <f t="array" ref="O57">IFERROR(_xlfn.XLOOKUP(1,
    (Data!$I:$I=$O$1)*
    (Data!$C:$C=O$3)*
    (Data!$E:$E=$A57)*
    (Data!$F:$F=$B57),
    Data!$H:$H),"")</f>
        <v/>
      </c>
      <c r="P57" s="49" t="str" cm="1">
        <f t="array" ref="P57">IFERROR(_xlfn.XLOOKUP(1,
    (Data!$I:$I=$O$1)*
    (Data!$C:$C=P$3)*
    (Data!$E:$E=$A57)*
    (Data!$F:$F=$B57),
    Data!$H:$H),"")</f>
        <v/>
      </c>
      <c r="Q57" s="49" t="str" cm="1">
        <f t="array" ref="Q57">IFERROR(_xlfn.XLOOKUP(1,
    (Data!$I:$I=$O$1)*
    (Data!$C:$C=Q$3)*
    (Data!$E:$E=$A57)*
    (Data!$F:$F=$B57),
    Data!$H:$H),"")</f>
        <v/>
      </c>
      <c r="R57" s="49" t="str" cm="1">
        <f t="array" ref="R57">IFERROR(_xlfn.XLOOKUP(1,
    (Data!$I:$I=$O$1)*
    (Data!$C:$C=R$3)*
    (Data!$E:$E=$A57)*
    (Data!$F:$F=$B57),
    Data!$H:$H),"")</f>
        <v/>
      </c>
      <c r="S57" s="49" t="str" cm="1">
        <f t="array" ref="S57">IFERROR(_xlfn.XLOOKUP(1,
    (Data!$I:$I=$O$1)*
    (Data!$C:$C=S$3)*
    (Data!$E:$E=$A57)*
    (Data!$F:$F=$B57),
    Data!$H:$H),"")</f>
        <v/>
      </c>
      <c r="T57" s="269" t="e">
        <f t="shared" si="2"/>
        <v>#VALUE!</v>
      </c>
    </row>
    <row r="58" spans="1:180" ht="12" hidden="1" customHeight="1" x14ac:dyDescent="0.25">
      <c r="A58" s="264" t="s">
        <v>28</v>
      </c>
      <c r="B58" s="265" t="s">
        <v>682</v>
      </c>
      <c r="C58" s="266"/>
      <c r="D58" s="295">
        <v>20</v>
      </c>
      <c r="E58" s="295">
        <v>0</v>
      </c>
      <c r="F58" s="295">
        <v>0</v>
      </c>
      <c r="G58" s="270">
        <v>0</v>
      </c>
      <c r="H58" s="270">
        <v>0</v>
      </c>
      <c r="I58" s="270">
        <v>0</v>
      </c>
      <c r="J58" s="270">
        <v>0</v>
      </c>
      <c r="K58" s="267">
        <v>0</v>
      </c>
      <c r="L58" s="295">
        <f t="shared" ref="L58:R58" si="28">SUM(L57)</f>
        <v>20</v>
      </c>
      <c r="M58" s="295">
        <f t="shared" si="28"/>
        <v>0</v>
      </c>
      <c r="N58" s="295">
        <f t="shared" si="28"/>
        <v>0</v>
      </c>
      <c r="O58" s="270">
        <f t="shared" si="28"/>
        <v>0</v>
      </c>
      <c r="P58" s="270">
        <f t="shared" si="28"/>
        <v>0</v>
      </c>
      <c r="Q58" s="270">
        <f t="shared" si="28"/>
        <v>0</v>
      </c>
      <c r="R58" s="270">
        <f t="shared" si="28"/>
        <v>0</v>
      </c>
      <c r="S58" s="267">
        <f t="shared" si="4"/>
        <v>0</v>
      </c>
      <c r="T58" s="271" t="e">
        <f t="shared" si="2"/>
        <v>#DIV/0!</v>
      </c>
    </row>
    <row r="59" spans="1:180" ht="12" hidden="1" customHeight="1" x14ac:dyDescent="0.25">
      <c r="A59" s="260" t="s">
        <v>29</v>
      </c>
      <c r="B59" s="34" t="s">
        <v>681</v>
      </c>
      <c r="D59" s="104">
        <v>27</v>
      </c>
      <c r="E59" s="104">
        <v>0</v>
      </c>
      <c r="F59" s="104">
        <v>0</v>
      </c>
      <c r="G59" s="49" t="s">
        <v>91</v>
      </c>
      <c r="H59" s="49" t="s">
        <v>91</v>
      </c>
      <c r="I59" s="49" t="s">
        <v>91</v>
      </c>
      <c r="J59" s="49" t="s">
        <v>91</v>
      </c>
      <c r="K59" s="262" t="s">
        <v>91</v>
      </c>
      <c r="L59" s="104">
        <v>27</v>
      </c>
      <c r="M59" s="104">
        <v>0</v>
      </c>
      <c r="N59" s="104">
        <v>0</v>
      </c>
      <c r="O59" s="49" t="str" cm="1">
        <f t="array" ref="O59">IFERROR(_xlfn.XLOOKUP(1,
    (Data!$I:$I=$O$1)*
    (Data!$C:$C=O$3)*
    (Data!$E:$E=$A59)*
    (Data!$F:$F=$B59),
    Data!$H:$H),"")</f>
        <v/>
      </c>
      <c r="P59" s="49" t="str" cm="1">
        <f t="array" ref="P59">IFERROR(_xlfn.XLOOKUP(1,
    (Data!$I:$I=$O$1)*
    (Data!$C:$C=P$3)*
    (Data!$E:$E=$A59)*
    (Data!$F:$F=$B59),
    Data!$H:$H),"")</f>
        <v/>
      </c>
      <c r="Q59" s="49" t="str" cm="1">
        <f t="array" ref="Q59">IFERROR(_xlfn.XLOOKUP(1,
    (Data!$I:$I=$O$1)*
    (Data!$C:$C=Q$3)*
    (Data!$E:$E=$A59)*
    (Data!$F:$F=$B59),
    Data!$H:$H),"")</f>
        <v/>
      </c>
      <c r="R59" s="49" t="str" cm="1">
        <f t="array" ref="R59">IFERROR(_xlfn.XLOOKUP(1,
    (Data!$I:$I=$O$1)*
    (Data!$C:$C=R$3)*
    (Data!$E:$E=$A59)*
    (Data!$F:$F=$B59),
    Data!$H:$H),"")</f>
        <v/>
      </c>
      <c r="S59" s="49" t="str" cm="1">
        <f t="array" ref="S59">IFERROR(_xlfn.XLOOKUP(1,
    (Data!$I:$I=$O$1)*
    (Data!$C:$C=S$3)*
    (Data!$E:$E=$A59)*
    (Data!$F:$F=$B59),
    Data!$H:$H),"")</f>
        <v/>
      </c>
      <c r="T59" s="269" t="e">
        <f t="shared" si="2"/>
        <v>#VALUE!</v>
      </c>
    </row>
    <row r="60" spans="1:180" ht="12" hidden="1" customHeight="1" x14ac:dyDescent="0.25">
      <c r="A60" s="264" t="s">
        <v>29</v>
      </c>
      <c r="B60" s="265" t="s">
        <v>682</v>
      </c>
      <c r="C60" s="266"/>
      <c r="D60" s="295">
        <v>27</v>
      </c>
      <c r="E60" s="295">
        <v>0</v>
      </c>
      <c r="F60" s="295">
        <v>0</v>
      </c>
      <c r="G60" s="270">
        <v>0</v>
      </c>
      <c r="H60" s="270">
        <v>0</v>
      </c>
      <c r="I60" s="270">
        <v>0</v>
      </c>
      <c r="J60" s="270">
        <v>0</v>
      </c>
      <c r="K60" s="267">
        <v>0</v>
      </c>
      <c r="L60" s="295">
        <f>SUM(L59)</f>
        <v>27</v>
      </c>
      <c r="M60" s="295">
        <f t="shared" ref="M60:R60" si="29">SUM(M59)</f>
        <v>0</v>
      </c>
      <c r="N60" s="295">
        <f t="shared" si="29"/>
        <v>0</v>
      </c>
      <c r="O60" s="270">
        <f t="shared" si="29"/>
        <v>0</v>
      </c>
      <c r="P60" s="270">
        <f t="shared" si="29"/>
        <v>0</v>
      </c>
      <c r="Q60" s="270">
        <f t="shared" si="29"/>
        <v>0</v>
      </c>
      <c r="R60" s="270">
        <f t="shared" si="29"/>
        <v>0</v>
      </c>
      <c r="S60" s="267">
        <f t="shared" si="4"/>
        <v>0</v>
      </c>
      <c r="T60" s="271" t="e">
        <f t="shared" si="2"/>
        <v>#DIV/0!</v>
      </c>
      <c r="U60" s="277"/>
      <c r="V60" s="278"/>
      <c r="W60" s="278"/>
      <c r="X60" s="279"/>
      <c r="Y60" s="279"/>
      <c r="Z60" s="279"/>
      <c r="AA60" s="279"/>
      <c r="AB60" s="277"/>
      <c r="AC60" s="280"/>
      <c r="AD60" s="278"/>
      <c r="AE60" s="278"/>
      <c r="AF60" s="279"/>
      <c r="AG60" s="279"/>
      <c r="AH60" s="279"/>
      <c r="AI60" s="279"/>
      <c r="AJ60" s="277"/>
      <c r="AK60" s="280"/>
      <c r="AL60" s="278"/>
      <c r="AM60" s="278"/>
      <c r="AN60" s="279"/>
      <c r="AO60" s="279"/>
      <c r="AP60" s="279"/>
      <c r="AQ60" s="279"/>
      <c r="AR60" s="277"/>
      <c r="AS60" s="280"/>
      <c r="AT60" s="278"/>
      <c r="AU60" s="278"/>
      <c r="AV60" s="279"/>
      <c r="AW60" s="279"/>
      <c r="AX60" s="279"/>
      <c r="AY60" s="279"/>
      <c r="AZ60" s="277"/>
      <c r="BA60" s="280"/>
      <c r="BB60" s="278"/>
      <c r="BC60" s="278"/>
      <c r="BD60" s="279"/>
      <c r="BE60" s="279"/>
      <c r="BF60" s="279"/>
      <c r="BG60" s="279"/>
      <c r="BH60" s="277"/>
      <c r="BI60" s="280"/>
      <c r="BJ60" s="278"/>
      <c r="BK60" s="278"/>
      <c r="BL60" s="279"/>
      <c r="BM60" s="279"/>
      <c r="BN60" s="279"/>
      <c r="BO60" s="279"/>
      <c r="BP60" s="277"/>
      <c r="BQ60" s="280"/>
      <c r="BR60" s="278"/>
      <c r="BS60" s="278"/>
      <c r="BT60" s="279"/>
      <c r="BU60" s="279"/>
      <c r="BV60" s="279"/>
      <c r="BW60" s="279"/>
      <c r="BX60" s="277"/>
      <c r="BY60" s="280"/>
      <c r="BZ60" s="278"/>
      <c r="CA60" s="278"/>
      <c r="CB60" s="279"/>
      <c r="CC60" s="279"/>
      <c r="CD60" s="279"/>
      <c r="CE60" s="279"/>
      <c r="CF60" s="277"/>
      <c r="CG60" s="280"/>
      <c r="CH60" s="278"/>
      <c r="CI60" s="278"/>
      <c r="CJ60" s="279"/>
      <c r="CK60" s="279"/>
      <c r="CL60" s="279"/>
      <c r="CM60" s="279"/>
      <c r="CN60" s="277"/>
      <c r="CO60" s="280"/>
      <c r="CP60" s="278"/>
      <c r="CQ60" s="278"/>
      <c r="CR60" s="279"/>
      <c r="CS60" s="279"/>
      <c r="CT60" s="279"/>
      <c r="CU60" s="279"/>
      <c r="CV60" s="277"/>
      <c r="CW60" s="280"/>
      <c r="CX60" s="278"/>
      <c r="CY60" s="278"/>
      <c r="CZ60" s="279"/>
      <c r="DA60" s="279"/>
      <c r="DB60" s="279"/>
      <c r="DC60" s="279"/>
      <c r="DD60" s="277"/>
      <c r="DE60" s="280"/>
      <c r="DF60" s="278"/>
      <c r="DG60" s="278"/>
      <c r="DH60" s="279"/>
      <c r="DI60" s="279"/>
      <c r="DJ60" s="279"/>
      <c r="DK60" s="279"/>
      <c r="DL60" s="277"/>
      <c r="DM60" s="280"/>
      <c r="DN60" s="278"/>
      <c r="DO60" s="278"/>
      <c r="DP60" s="279"/>
      <c r="DQ60" s="279"/>
      <c r="DR60" s="279"/>
      <c r="DS60" s="279"/>
      <c r="DT60" s="277"/>
      <c r="DU60" s="280"/>
      <c r="DV60" s="278"/>
      <c r="DW60" s="278"/>
      <c r="DX60" s="279"/>
      <c r="DY60" s="279"/>
      <c r="DZ60" s="279"/>
      <c r="EA60" s="279"/>
      <c r="EB60" s="277"/>
      <c r="EC60" s="280"/>
      <c r="ED60" s="278"/>
      <c r="EE60" s="278"/>
      <c r="EF60" s="279"/>
      <c r="EG60" s="279"/>
      <c r="EH60" s="279"/>
      <c r="EI60" s="279"/>
      <c r="EJ60" s="277"/>
      <c r="EK60" s="280"/>
      <c r="EL60" s="278"/>
      <c r="EM60" s="278"/>
      <c r="EN60" s="279"/>
      <c r="EO60" s="279"/>
      <c r="EP60" s="279"/>
      <c r="EQ60" s="279"/>
      <c r="ER60" s="277"/>
      <c r="ES60" s="280"/>
      <c r="ET60" s="278"/>
      <c r="EU60" s="278"/>
      <c r="EV60" s="279"/>
      <c r="EW60" s="279"/>
      <c r="EX60" s="279"/>
      <c r="EY60" s="279"/>
      <c r="EZ60" s="277"/>
      <c r="FA60" s="280"/>
      <c r="FB60" s="278"/>
      <c r="FC60" s="278"/>
      <c r="FD60" s="279"/>
      <c r="FE60" s="279"/>
      <c r="FF60" s="279"/>
      <c r="FG60" s="279"/>
      <c r="FH60" s="277"/>
      <c r="FI60" s="280"/>
      <c r="FJ60" s="278"/>
      <c r="FK60" s="278"/>
      <c r="FL60" s="279"/>
      <c r="FM60" s="279"/>
      <c r="FN60" s="279"/>
      <c r="FO60" s="279"/>
      <c r="FP60" s="277"/>
      <c r="FQ60" s="280"/>
      <c r="FR60" s="278"/>
      <c r="FS60" s="278"/>
      <c r="FT60" s="279"/>
      <c r="FU60" s="279"/>
      <c r="FV60" s="279"/>
      <c r="FW60" s="279"/>
      <c r="FX60" s="277"/>
    </row>
    <row r="61" spans="1:180" ht="12" hidden="1" customHeight="1" x14ac:dyDescent="0.25">
      <c r="A61" s="260" t="s">
        <v>30</v>
      </c>
      <c r="B61" s="34" t="s">
        <v>681</v>
      </c>
      <c r="D61" s="104">
        <v>15</v>
      </c>
      <c r="E61" s="104">
        <v>0</v>
      </c>
      <c r="F61" s="104">
        <v>0</v>
      </c>
      <c r="G61" s="49" t="s">
        <v>91</v>
      </c>
      <c r="H61" s="49" t="s">
        <v>91</v>
      </c>
      <c r="I61" s="49" t="s">
        <v>91</v>
      </c>
      <c r="J61" s="49" t="s">
        <v>91</v>
      </c>
      <c r="K61" s="262" t="s">
        <v>91</v>
      </c>
      <c r="L61" s="104">
        <v>15</v>
      </c>
      <c r="M61" s="104">
        <v>0</v>
      </c>
      <c r="N61" s="104">
        <v>0</v>
      </c>
      <c r="O61" s="49" t="str" cm="1">
        <f t="array" ref="O61">IFERROR(_xlfn.XLOOKUP(1,
    (Data!$I:$I=$O$1)*
    (Data!$C:$C=O$3)*
    (Data!$E:$E=$A61)*
    (Data!$F:$F=$B61),
    Data!$H:$H),"")</f>
        <v/>
      </c>
      <c r="P61" s="49" t="str" cm="1">
        <f t="array" ref="P61">IFERROR(_xlfn.XLOOKUP(1,
    (Data!$I:$I=$O$1)*
    (Data!$C:$C=P$3)*
    (Data!$E:$E=$A61)*
    (Data!$F:$F=$B61),
    Data!$H:$H),"")</f>
        <v/>
      </c>
      <c r="Q61" s="49" t="str" cm="1">
        <f t="array" ref="Q61">IFERROR(_xlfn.XLOOKUP(1,
    (Data!$I:$I=$O$1)*
    (Data!$C:$C=Q$3)*
    (Data!$E:$E=$A61)*
    (Data!$F:$F=$B61),
    Data!$H:$H),"")</f>
        <v/>
      </c>
      <c r="R61" s="49" t="str" cm="1">
        <f t="array" ref="R61">IFERROR(_xlfn.XLOOKUP(1,
    (Data!$I:$I=$O$1)*
    (Data!$C:$C=R$3)*
    (Data!$E:$E=$A61)*
    (Data!$F:$F=$B61),
    Data!$H:$H),"")</f>
        <v/>
      </c>
      <c r="S61" s="49" t="str" cm="1">
        <f t="array" ref="S61">IFERROR(_xlfn.XLOOKUP(1,
    (Data!$I:$I=$O$1)*
    (Data!$C:$C=S$3)*
    (Data!$E:$E=$A61)*
    (Data!$F:$F=$B61),
    Data!$H:$H),"")</f>
        <v/>
      </c>
      <c r="T61" s="269" t="e">
        <f t="shared" si="2"/>
        <v>#VALUE!</v>
      </c>
    </row>
    <row r="62" spans="1:180" ht="12" hidden="1" customHeight="1" x14ac:dyDescent="0.25">
      <c r="A62" s="264" t="s">
        <v>30</v>
      </c>
      <c r="B62" s="265" t="s">
        <v>682</v>
      </c>
      <c r="C62" s="266"/>
      <c r="D62" s="295">
        <v>15</v>
      </c>
      <c r="E62" s="295">
        <v>0</v>
      </c>
      <c r="F62" s="295">
        <v>0</v>
      </c>
      <c r="G62" s="270">
        <v>0</v>
      </c>
      <c r="H62" s="270">
        <v>0</v>
      </c>
      <c r="I62" s="270">
        <v>0</v>
      </c>
      <c r="J62" s="270">
        <v>0</v>
      </c>
      <c r="K62" s="267">
        <v>0</v>
      </c>
      <c r="L62" s="295">
        <f>SUM(L61)</f>
        <v>15</v>
      </c>
      <c r="M62" s="295">
        <f t="shared" ref="M62:R62" si="30">SUM(M61)</f>
        <v>0</v>
      </c>
      <c r="N62" s="295">
        <f t="shared" si="30"/>
        <v>0</v>
      </c>
      <c r="O62" s="270">
        <f t="shared" si="30"/>
        <v>0</v>
      </c>
      <c r="P62" s="270">
        <f t="shared" si="30"/>
        <v>0</v>
      </c>
      <c r="Q62" s="270">
        <f t="shared" si="30"/>
        <v>0</v>
      </c>
      <c r="R62" s="270">
        <f t="shared" si="30"/>
        <v>0</v>
      </c>
      <c r="S62" s="267">
        <f t="shared" si="4"/>
        <v>0</v>
      </c>
      <c r="T62" s="271" t="e">
        <f t="shared" si="2"/>
        <v>#DIV/0!</v>
      </c>
    </row>
    <row r="63" spans="1:180" ht="12" customHeight="1" thickBot="1" x14ac:dyDescent="0.3">
      <c r="A63" s="260" t="s">
        <v>31</v>
      </c>
      <c r="B63" s="276" t="s">
        <v>715</v>
      </c>
      <c r="C63" s="266"/>
      <c r="D63" s="104">
        <v>55</v>
      </c>
      <c r="E63" s="104">
        <v>98.8</v>
      </c>
      <c r="F63" s="104">
        <v>153.80000000000001</v>
      </c>
      <c r="G63" s="49">
        <v>9.3219999999999992</v>
      </c>
      <c r="H63" s="49">
        <v>152.354999999999</v>
      </c>
      <c r="I63" s="49">
        <v>137.53299999999899</v>
      </c>
      <c r="J63" s="49">
        <v>99.523999999999901</v>
      </c>
      <c r="K63" s="262">
        <v>132.911333333333</v>
      </c>
      <c r="L63" s="104">
        <v>55</v>
      </c>
      <c r="M63" s="104">
        <v>98.8</v>
      </c>
      <c r="N63" s="104">
        <f>M63+L63</f>
        <v>153.80000000000001</v>
      </c>
      <c r="O63" s="49" cm="1">
        <f t="array" ref="O63">IFERROR(_xlfn.XLOOKUP(1,
    (Data!$I:$I=$O$1)*
    (Data!$C:$C=O$3)*
    (Data!$E:$E=$A63)*
    (Data!$F:$F=$B63),
    Data!$H:$H),"")</f>
        <v>13.983000000000001</v>
      </c>
      <c r="P63" s="49" cm="1">
        <f t="array" ref="P63">IFERROR(_xlfn.XLOOKUP(1,
    (Data!$I:$I=$O$1)*
    (Data!$C:$C=P$3)*
    (Data!$E:$E=$A63)*
    (Data!$F:$F=$B63),
    Data!$H:$H),"")</f>
        <v>154.51399999999899</v>
      </c>
      <c r="Q63" s="49" t="str" cm="1">
        <f t="array" ref="Q63">IFERROR(_xlfn.XLOOKUP(1,
    (Data!$I:$I=$O$1)*
    (Data!$C:$C=Q$3)*
    (Data!$E:$E=$A63)*
    (Data!$F:$F=$B63),
    Data!$H:$H),"")</f>
        <v/>
      </c>
      <c r="R63" s="49" t="str" cm="1">
        <f t="array" ref="R63">IFERROR(_xlfn.XLOOKUP(1,
    (Data!$I:$I=$O$1)*
    (Data!$C:$C=R$3)*
    (Data!$E:$E=$A63)*
    (Data!$F:$F=$B63),
    Data!$H:$H),"")</f>
        <v/>
      </c>
      <c r="S63" s="49" cm="1">
        <f t="array" ref="S63">IFERROR(_xlfn.XLOOKUP(1,
    (Data!$I:$I=$O$1)*
    (Data!$C:$C=S$3)*
    (Data!$E:$E=$A63)*
    (Data!$F:$F=$B63),
    Data!$H:$H),"")</f>
        <v>56.165666666666503</v>
      </c>
      <c r="T63" s="269">
        <f t="shared" si="2"/>
        <v>0.36518638925010727</v>
      </c>
    </row>
    <row r="64" spans="1:180" ht="12" hidden="1" customHeight="1" x14ac:dyDescent="0.25">
      <c r="A64" s="260" t="s">
        <v>31</v>
      </c>
      <c r="B64" s="34" t="s">
        <v>681</v>
      </c>
      <c r="D64" s="104">
        <v>0</v>
      </c>
      <c r="E64" s="104">
        <v>0</v>
      </c>
      <c r="F64" s="104">
        <v>0</v>
      </c>
      <c r="G64" s="49">
        <v>0</v>
      </c>
      <c r="H64" s="49">
        <v>0</v>
      </c>
      <c r="I64" s="49">
        <v>0</v>
      </c>
      <c r="J64" s="49">
        <v>0</v>
      </c>
      <c r="K64" s="262">
        <v>0</v>
      </c>
      <c r="L64" s="104">
        <v>0</v>
      </c>
      <c r="M64" s="104">
        <v>0</v>
      </c>
      <c r="N64" s="104">
        <v>0</v>
      </c>
      <c r="O64" s="49" t="str" cm="1">
        <f t="array" ref="O64">IFERROR(_xlfn.XLOOKUP(1,
    (Data!$I:$I=$O$1)*
    (Data!$C:$C=O$3)*
    (Data!$E:$E=$A64)*
    (Data!$F:$F=$B64),
    Data!$H:$H),"")</f>
        <v/>
      </c>
      <c r="P64" s="49" t="str" cm="1">
        <f t="array" ref="P64">IFERROR(_xlfn.XLOOKUP(1,
    (Data!$I:$I=$O$1)*
    (Data!$C:$C=P$3)*
    (Data!$E:$E=$A64)*
    (Data!$F:$F=$B64),
    Data!$H:$H),"")</f>
        <v/>
      </c>
      <c r="Q64" s="49" t="str" cm="1">
        <f t="array" ref="Q64">IFERROR(_xlfn.XLOOKUP(1,
    (Data!$I:$I=$O$1)*
    (Data!$C:$C=Q$3)*
    (Data!$E:$E=$A64)*
    (Data!$F:$F=$B64),
    Data!$H:$H),"")</f>
        <v/>
      </c>
      <c r="R64" s="49" t="str" cm="1">
        <f t="array" ref="R64">IFERROR(_xlfn.XLOOKUP(1,
    (Data!$I:$I=$O$1)*
    (Data!$C:$C=R$3)*
    (Data!$E:$E=$A64)*
    (Data!$F:$F=$B64),
    Data!$H:$H),"")</f>
        <v/>
      </c>
      <c r="S64" s="49" t="str" cm="1">
        <f t="array" ref="S64">IFERROR(_xlfn.XLOOKUP(1,
    (Data!$I:$I=$O$1)*
    (Data!$C:$C=S$3)*
    (Data!$E:$E=$A64)*
    (Data!$F:$F=$B64),
    Data!$H:$H),"")</f>
        <v/>
      </c>
      <c r="T64" s="263"/>
    </row>
    <row r="65" spans="1:180" ht="12" hidden="1" customHeight="1" thickBot="1" x14ac:dyDescent="0.3">
      <c r="A65" s="264" t="s">
        <v>31</v>
      </c>
      <c r="B65" s="265" t="s">
        <v>682</v>
      </c>
      <c r="C65" s="266"/>
      <c r="D65" s="295">
        <v>55</v>
      </c>
      <c r="E65" s="295">
        <v>98.8</v>
      </c>
      <c r="F65" s="295">
        <v>153.80000000000001</v>
      </c>
      <c r="G65" s="270">
        <v>0</v>
      </c>
      <c r="H65" s="270">
        <v>0</v>
      </c>
      <c r="I65" s="270">
        <v>112.92</v>
      </c>
      <c r="J65" s="270">
        <v>79.814999999999799</v>
      </c>
      <c r="K65" s="267">
        <v>64.244999999999933</v>
      </c>
      <c r="L65" s="295">
        <f>SUM(L63:L64)</f>
        <v>55</v>
      </c>
      <c r="M65" s="295">
        <f t="shared" ref="M65:N65" si="31">SUM(M63:M64)</f>
        <v>98.8</v>
      </c>
      <c r="N65" s="295">
        <f t="shared" si="31"/>
        <v>153.80000000000001</v>
      </c>
      <c r="O65" s="270">
        <f>SUM(O63:O64)</f>
        <v>13.983000000000001</v>
      </c>
      <c r="P65" s="270">
        <f t="shared" ref="P65:S65" si="32">SUM(P63:P64)</f>
        <v>154.51399999999899</v>
      </c>
      <c r="Q65" s="270">
        <f t="shared" si="32"/>
        <v>0</v>
      </c>
      <c r="R65" s="270">
        <f t="shared" si="32"/>
        <v>0</v>
      </c>
      <c r="S65" s="270">
        <f t="shared" si="32"/>
        <v>56.165666666666503</v>
      </c>
      <c r="T65" s="268">
        <f>IFERROR(S65/N65,"")</f>
        <v>0.36518638925010727</v>
      </c>
      <c r="U65" s="277"/>
      <c r="V65" s="278"/>
      <c r="W65" s="278"/>
      <c r="X65" s="279"/>
      <c r="Y65" s="279"/>
      <c r="Z65" s="279"/>
      <c r="AA65" s="279"/>
      <c r="AB65" s="277"/>
      <c r="AC65" s="280"/>
      <c r="AD65" s="278"/>
      <c r="AE65" s="278"/>
      <c r="AF65" s="279"/>
      <c r="AG65" s="279"/>
      <c r="AH65" s="279"/>
      <c r="AI65" s="279"/>
      <c r="AJ65" s="277"/>
      <c r="AK65" s="280"/>
      <c r="AL65" s="278"/>
      <c r="AM65" s="278"/>
      <c r="AN65" s="279"/>
      <c r="AO65" s="279"/>
      <c r="AP65" s="279"/>
      <c r="AQ65" s="279"/>
      <c r="AR65" s="277"/>
      <c r="AS65" s="280"/>
      <c r="AT65" s="278"/>
      <c r="AU65" s="278"/>
      <c r="AV65" s="279"/>
      <c r="AW65" s="279"/>
      <c r="AX65" s="279"/>
      <c r="AY65" s="279"/>
      <c r="AZ65" s="277"/>
      <c r="BA65" s="280"/>
      <c r="BB65" s="278"/>
      <c r="BC65" s="278"/>
      <c r="BD65" s="279"/>
      <c r="BE65" s="279"/>
      <c r="BF65" s="279"/>
      <c r="BG65" s="279"/>
      <c r="BH65" s="277"/>
      <c r="BI65" s="280"/>
      <c r="BJ65" s="278"/>
      <c r="BK65" s="278"/>
      <c r="BL65" s="279"/>
      <c r="BM65" s="279"/>
      <c r="BN65" s="279"/>
      <c r="BO65" s="279"/>
      <c r="BP65" s="277"/>
      <c r="BQ65" s="280"/>
      <c r="BR65" s="278"/>
      <c r="BS65" s="278"/>
      <c r="BT65" s="279"/>
      <c r="BU65" s="279"/>
      <c r="BV65" s="279"/>
      <c r="BW65" s="279"/>
      <c r="BX65" s="277"/>
      <c r="BY65" s="280"/>
      <c r="BZ65" s="278"/>
      <c r="CA65" s="278"/>
      <c r="CB65" s="279"/>
      <c r="CC65" s="279"/>
      <c r="CD65" s="279"/>
      <c r="CE65" s="279"/>
      <c r="CF65" s="277"/>
      <c r="CG65" s="280"/>
      <c r="CH65" s="278"/>
      <c r="CI65" s="278"/>
      <c r="CJ65" s="279"/>
      <c r="CK65" s="279"/>
      <c r="CL65" s="279"/>
      <c r="CM65" s="279"/>
      <c r="CN65" s="277"/>
      <c r="CO65" s="280"/>
      <c r="CP65" s="278"/>
      <c r="CQ65" s="278"/>
      <c r="CR65" s="279"/>
      <c r="CS65" s="279"/>
      <c r="CT65" s="279"/>
      <c r="CU65" s="279"/>
      <c r="CV65" s="277"/>
      <c r="CW65" s="280"/>
      <c r="CX65" s="278"/>
      <c r="CY65" s="278"/>
      <c r="CZ65" s="279"/>
      <c r="DA65" s="279"/>
      <c r="DB65" s="279"/>
      <c r="DC65" s="279"/>
      <c r="DD65" s="277"/>
      <c r="DE65" s="280"/>
      <c r="DF65" s="278"/>
      <c r="DG65" s="278"/>
      <c r="DH65" s="279"/>
      <c r="DI65" s="279"/>
      <c r="DJ65" s="279"/>
      <c r="DK65" s="279"/>
      <c r="DL65" s="277"/>
      <c r="DM65" s="280"/>
      <c r="DN65" s="278"/>
      <c r="DO65" s="278"/>
      <c r="DP65" s="279"/>
      <c r="DQ65" s="279"/>
      <c r="DR65" s="279"/>
      <c r="DS65" s="279"/>
      <c r="DT65" s="277"/>
      <c r="DU65" s="280"/>
      <c r="DV65" s="278"/>
      <c r="DW65" s="278"/>
      <c r="DX65" s="279"/>
      <c r="DY65" s="279"/>
      <c r="DZ65" s="279"/>
      <c r="EA65" s="279"/>
      <c r="EB65" s="277"/>
      <c r="EC65" s="280"/>
      <c r="ED65" s="278"/>
      <c r="EE65" s="278"/>
      <c r="EF65" s="279"/>
      <c r="EG65" s="279"/>
      <c r="EH65" s="279"/>
      <c r="EI65" s="279"/>
      <c r="EJ65" s="277"/>
      <c r="EK65" s="280"/>
      <c r="EL65" s="278"/>
      <c r="EM65" s="278"/>
      <c r="EN65" s="279"/>
      <c r="EO65" s="279"/>
      <c r="EP65" s="279"/>
      <c r="EQ65" s="279"/>
      <c r="ER65" s="277"/>
      <c r="ES65" s="280"/>
      <c r="ET65" s="278"/>
      <c r="EU65" s="278"/>
      <c r="EV65" s="279"/>
      <c r="EW65" s="279"/>
      <c r="EX65" s="279"/>
      <c r="EY65" s="279"/>
      <c r="EZ65" s="277"/>
      <c r="FA65" s="280"/>
      <c r="FB65" s="278"/>
      <c r="FC65" s="278"/>
      <c r="FD65" s="279"/>
      <c r="FE65" s="279"/>
      <c r="FF65" s="279"/>
      <c r="FG65" s="279"/>
      <c r="FH65" s="277"/>
      <c r="FI65" s="280"/>
      <c r="FJ65" s="278"/>
      <c r="FK65" s="278"/>
      <c r="FL65" s="279"/>
      <c r="FM65" s="279"/>
      <c r="FN65" s="279"/>
      <c r="FO65" s="279"/>
      <c r="FP65" s="277"/>
      <c r="FQ65" s="280"/>
      <c r="FR65" s="278"/>
      <c r="FS65" s="278"/>
      <c r="FT65" s="279"/>
      <c r="FU65" s="279"/>
      <c r="FV65" s="279"/>
      <c r="FW65" s="279"/>
      <c r="FX65" s="277"/>
    </row>
    <row r="66" spans="1:180" ht="12" hidden="1" customHeight="1" x14ac:dyDescent="0.25">
      <c r="A66" s="260" t="s">
        <v>32</v>
      </c>
      <c r="B66" s="272" t="s">
        <v>698</v>
      </c>
      <c r="C66" s="273" t="s">
        <v>716</v>
      </c>
      <c r="D66" s="104">
        <v>0</v>
      </c>
      <c r="E66" s="104">
        <v>0</v>
      </c>
      <c r="F66" s="104">
        <v>0</v>
      </c>
      <c r="G66" s="49">
        <v>0</v>
      </c>
      <c r="H66" s="49">
        <v>0</v>
      </c>
      <c r="I66" s="49">
        <v>0</v>
      </c>
      <c r="J66" s="49">
        <v>0</v>
      </c>
      <c r="K66" s="262">
        <v>0</v>
      </c>
      <c r="L66" s="104">
        <v>0</v>
      </c>
      <c r="M66" s="104">
        <v>0</v>
      </c>
      <c r="N66" s="104">
        <f>M66+L66</f>
        <v>0</v>
      </c>
      <c r="O66" s="49" t="str" cm="1">
        <f t="array" ref="O66">IFERROR(_xlfn.XLOOKUP(1,
    (Data!$I:$I=$O$1)*
    (Data!$C:$C=O$3)*
    (Data!$E:$E=$A66)*
    (Data!$F:$F=$B66),
    Data!$H:$H),"")</f>
        <v/>
      </c>
      <c r="P66" s="49" t="str" cm="1">
        <f t="array" ref="P66">IFERROR(_xlfn.XLOOKUP(1,
    (Data!$I:$I=$O$1)*
    (Data!$C:$C=P$3)*
    (Data!$E:$E=$A66)*
    (Data!$F:$F=$B66),
    Data!$H:$H),"")</f>
        <v/>
      </c>
      <c r="Q66" s="49" t="str" cm="1">
        <f t="array" ref="Q66">IFERROR(_xlfn.XLOOKUP(1,
    (Data!$I:$I=$O$1)*
    (Data!$C:$C=Q$3)*
    (Data!$E:$E=$A66)*
    (Data!$F:$F=$B66),
    Data!$H:$H),"")</f>
        <v/>
      </c>
      <c r="R66" s="49" t="str" cm="1">
        <f t="array" ref="R66">IFERROR(_xlfn.XLOOKUP(1,
    (Data!$I:$I=$O$1)*
    (Data!$C:$C=R$3)*
    (Data!$E:$E=$A66)*
    (Data!$F:$F=$B66),
    Data!$H:$H),"")</f>
        <v/>
      </c>
      <c r="S66" s="49" t="str" cm="1">
        <f t="array" ref="S66">IFERROR(_xlfn.XLOOKUP(1,
    (Data!$I:$I=$O$1)*
    (Data!$C:$C=S$3)*
    (Data!$E:$E=$A66)*
    (Data!$F:$F=$B66),
    Data!$H:$H),"")</f>
        <v/>
      </c>
      <c r="T66" s="263"/>
    </row>
    <row r="67" spans="1:180" ht="12" hidden="1" customHeight="1" x14ac:dyDescent="0.25">
      <c r="A67" s="260" t="s">
        <v>32</v>
      </c>
      <c r="B67" s="272" t="s">
        <v>681</v>
      </c>
      <c r="C67" s="273"/>
      <c r="D67" s="104">
        <v>21</v>
      </c>
      <c r="E67" s="104">
        <v>0</v>
      </c>
      <c r="F67" s="104"/>
      <c r="G67" s="49"/>
      <c r="H67" s="49"/>
      <c r="I67" s="49"/>
      <c r="J67" s="49"/>
      <c r="K67" s="262"/>
      <c r="L67" s="104">
        <v>21</v>
      </c>
      <c r="M67" s="104">
        <v>0</v>
      </c>
      <c r="N67" s="104"/>
      <c r="O67" s="49" t="str" cm="1">
        <f t="array" ref="O67">IFERROR(_xlfn.XLOOKUP(1,
    (Data!$I:$I=$O$1)*
    (Data!$C:$C=O$3)*
    (Data!$E:$E=$A67)*
    (Data!$F:$F=$B67),
    Data!$H:$H),"")</f>
        <v/>
      </c>
      <c r="P67" s="49" t="str" cm="1">
        <f t="array" ref="P67">IFERROR(_xlfn.XLOOKUP(1,
    (Data!$I:$I=$O$1)*
    (Data!$C:$C=P$3)*
    (Data!$E:$E=$A67)*
    (Data!$F:$F=$B67),
    Data!$H:$H),"")</f>
        <v/>
      </c>
      <c r="Q67" s="49" t="str" cm="1">
        <f t="array" ref="Q67">IFERROR(_xlfn.XLOOKUP(1,
    (Data!$I:$I=$O$1)*
    (Data!$C:$C=Q$3)*
    (Data!$E:$E=$A67)*
    (Data!$F:$F=$B67),
    Data!$H:$H),"")</f>
        <v/>
      </c>
      <c r="R67" s="49" t="str" cm="1">
        <f t="array" ref="R67">IFERROR(_xlfn.XLOOKUP(1,
    (Data!$I:$I=$O$1)*
    (Data!$C:$C=R$3)*
    (Data!$E:$E=$A67)*
    (Data!$F:$F=$B67),
    Data!$H:$H),"")</f>
        <v/>
      </c>
      <c r="S67" s="49" t="str" cm="1">
        <f t="array" ref="S67">IFERROR(_xlfn.XLOOKUP(1,
    (Data!$I:$I=$O$1)*
    (Data!$C:$C=S$3)*
    (Data!$E:$E=$A67)*
    (Data!$F:$F=$B67),
    Data!$H:$H),"")</f>
        <v/>
      </c>
      <c r="T67" s="263"/>
    </row>
    <row r="68" spans="1:180" ht="12" hidden="1" customHeight="1" x14ac:dyDescent="0.25">
      <c r="A68" s="264" t="s">
        <v>32</v>
      </c>
      <c r="B68" s="265" t="s">
        <v>682</v>
      </c>
      <c r="C68" s="266"/>
      <c r="D68" s="295">
        <v>21</v>
      </c>
      <c r="E68" s="295">
        <v>0</v>
      </c>
      <c r="F68" s="295">
        <v>0</v>
      </c>
      <c r="G68" s="270">
        <v>0</v>
      </c>
      <c r="H68" s="270">
        <v>0</v>
      </c>
      <c r="I68" s="270">
        <v>0</v>
      </c>
      <c r="J68" s="270">
        <v>0</v>
      </c>
      <c r="K68" s="267">
        <v>0</v>
      </c>
      <c r="L68" s="295">
        <f>SUM(L66:L67)</f>
        <v>21</v>
      </c>
      <c r="M68" s="295">
        <f>SUM(M66:M66)</f>
        <v>0</v>
      </c>
      <c r="N68" s="295">
        <f>SUM(N66:N66)</f>
        <v>0</v>
      </c>
      <c r="O68" s="270">
        <f t="shared" ref="O68:R68" si="33">SUM(O66:O66)</f>
        <v>0</v>
      </c>
      <c r="P68" s="270">
        <f t="shared" si="33"/>
        <v>0</v>
      </c>
      <c r="Q68" s="270">
        <f t="shared" si="33"/>
        <v>0</v>
      </c>
      <c r="R68" s="270">
        <f t="shared" si="33"/>
        <v>0</v>
      </c>
      <c r="S68" s="267">
        <f t="shared" si="4"/>
        <v>0</v>
      </c>
      <c r="T68" s="268" t="str">
        <f>IFERROR(S68/N68,"")</f>
        <v/>
      </c>
    </row>
    <row r="69" spans="1:180" ht="12" hidden="1" customHeight="1" x14ac:dyDescent="0.25">
      <c r="A69" s="260" t="s">
        <v>34</v>
      </c>
      <c r="B69" s="34" t="s">
        <v>681</v>
      </c>
      <c r="D69" s="104">
        <v>20</v>
      </c>
      <c r="E69" s="104">
        <v>0</v>
      </c>
      <c r="F69" s="104">
        <v>0</v>
      </c>
      <c r="G69" s="49">
        <v>0</v>
      </c>
      <c r="H69" s="49">
        <v>0</v>
      </c>
      <c r="I69" s="49">
        <v>0</v>
      </c>
      <c r="J69" s="49">
        <v>0</v>
      </c>
      <c r="K69" s="262">
        <v>0</v>
      </c>
      <c r="L69" s="104">
        <v>20</v>
      </c>
      <c r="M69" s="104">
        <v>0</v>
      </c>
      <c r="N69" s="104">
        <v>0</v>
      </c>
      <c r="O69" s="49" t="str" cm="1">
        <f t="array" ref="O69">IFERROR(_xlfn.XLOOKUP(1,
    (Data!$I:$I=$O$1)*
    (Data!$C:$C=O$3)*
    (Data!$E:$E=$A69)*
    (Data!$F:$F=$B69),
    Data!$H:$H),"")</f>
        <v/>
      </c>
      <c r="P69" s="49" t="str" cm="1">
        <f t="array" ref="P69">IFERROR(_xlfn.XLOOKUP(1,
    (Data!$I:$I=$O$1)*
    (Data!$C:$C=P$3)*
    (Data!$E:$E=$A69)*
    (Data!$F:$F=$B69),
    Data!$H:$H),"")</f>
        <v/>
      </c>
      <c r="Q69" s="49" t="str" cm="1">
        <f t="array" ref="Q69">IFERROR(_xlfn.XLOOKUP(1,
    (Data!$I:$I=$O$1)*
    (Data!$C:$C=Q$3)*
    (Data!$E:$E=$A69)*
    (Data!$F:$F=$B69),
    Data!$H:$H),"")</f>
        <v/>
      </c>
      <c r="R69" s="49" t="str" cm="1">
        <f t="array" ref="R69">IFERROR(_xlfn.XLOOKUP(1,
    (Data!$I:$I=$O$1)*
    (Data!$C:$C=R$3)*
    (Data!$E:$E=$A69)*
    (Data!$F:$F=$B69),
    Data!$H:$H),"")</f>
        <v/>
      </c>
      <c r="S69" s="49" t="str" cm="1">
        <f t="array" ref="S69">IFERROR(_xlfn.XLOOKUP(1,
    (Data!$I:$I=$O$1)*
    (Data!$C:$C=S$3)*
    (Data!$E:$E=$A69)*
    (Data!$F:$F=$B69),
    Data!$H:$H),"")</f>
        <v/>
      </c>
      <c r="T69" s="263"/>
    </row>
    <row r="70" spans="1:180" ht="12" hidden="1" customHeight="1" x14ac:dyDescent="0.25">
      <c r="A70" s="264" t="s">
        <v>34</v>
      </c>
      <c r="B70" s="265" t="s">
        <v>682</v>
      </c>
      <c r="C70" s="266"/>
      <c r="D70" s="295">
        <v>20</v>
      </c>
      <c r="E70" s="295">
        <v>0</v>
      </c>
      <c r="F70" s="295">
        <v>0</v>
      </c>
      <c r="G70" s="270">
        <v>0</v>
      </c>
      <c r="H70" s="270">
        <v>0</v>
      </c>
      <c r="I70" s="270">
        <v>0</v>
      </c>
      <c r="J70" s="270">
        <v>0</v>
      </c>
      <c r="K70" s="267">
        <v>0</v>
      </c>
      <c r="L70" s="295">
        <f>SUM(L69)</f>
        <v>20</v>
      </c>
      <c r="M70" s="295">
        <f t="shared" ref="M70:R70" si="34">SUM(M69)</f>
        <v>0</v>
      </c>
      <c r="N70" s="295">
        <f t="shared" si="34"/>
        <v>0</v>
      </c>
      <c r="O70" s="270">
        <f t="shared" si="34"/>
        <v>0</v>
      </c>
      <c r="P70" s="270">
        <f t="shared" si="34"/>
        <v>0</v>
      </c>
      <c r="Q70" s="270">
        <f t="shared" si="34"/>
        <v>0</v>
      </c>
      <c r="R70" s="270">
        <f t="shared" si="34"/>
        <v>0</v>
      </c>
      <c r="S70" s="267">
        <f t="shared" si="4"/>
        <v>0</v>
      </c>
      <c r="T70" s="268" t="str">
        <f>IFERROR(S70/N70,"")</f>
        <v/>
      </c>
    </row>
    <row r="71" spans="1:180" ht="12.75" hidden="1" customHeight="1" x14ac:dyDescent="0.25">
      <c r="A71" s="260" t="s">
        <v>35</v>
      </c>
      <c r="B71" s="272" t="s">
        <v>695</v>
      </c>
      <c r="C71" s="275" t="s">
        <v>717</v>
      </c>
      <c r="D71" s="104">
        <v>0</v>
      </c>
      <c r="E71" s="104">
        <v>0</v>
      </c>
      <c r="F71" s="104">
        <v>0</v>
      </c>
      <c r="G71" s="49">
        <v>0</v>
      </c>
      <c r="H71" s="49">
        <v>0</v>
      </c>
      <c r="I71" s="49">
        <v>0</v>
      </c>
      <c r="J71" s="49">
        <v>0</v>
      </c>
      <c r="K71" s="262">
        <v>0</v>
      </c>
      <c r="L71" s="104">
        <v>0</v>
      </c>
      <c r="M71" s="104">
        <v>0</v>
      </c>
      <c r="N71" s="104">
        <f>M71+L71</f>
        <v>0</v>
      </c>
      <c r="O71" s="49" t="str" cm="1">
        <f t="array" ref="O71">IFERROR(_xlfn.XLOOKUP(1,
    (Data!$I:$I=$O$1)*
    (Data!$C:$C=O$3)*
    (Data!$E:$E=$A71)*
    (Data!$F:$F=$B71),
    Data!$H:$H),"")</f>
        <v/>
      </c>
      <c r="P71" s="49" t="str" cm="1">
        <f t="array" ref="P71">IFERROR(_xlfn.XLOOKUP(1,
    (Data!$I:$I=$O$1)*
    (Data!$C:$C=P$3)*
    (Data!$E:$E=$A71)*
    (Data!$F:$F=$B71),
    Data!$H:$H),"")</f>
        <v/>
      </c>
      <c r="Q71" s="49" t="str" cm="1">
        <f t="array" ref="Q71">IFERROR(_xlfn.XLOOKUP(1,
    (Data!$I:$I=$O$1)*
    (Data!$C:$C=Q$3)*
    (Data!$E:$E=$A71)*
    (Data!$F:$F=$B71),
    Data!$H:$H),"")</f>
        <v/>
      </c>
      <c r="R71" s="49" t="str" cm="1">
        <f t="array" ref="R71">IFERROR(_xlfn.XLOOKUP(1,
    (Data!$I:$I=$O$1)*
    (Data!$C:$C=R$3)*
    (Data!$E:$E=$A71)*
    (Data!$F:$F=$B71),
    Data!$H:$H),"")</f>
        <v/>
      </c>
      <c r="S71" s="49" t="str" cm="1">
        <f t="array" ref="S71">IFERROR(_xlfn.XLOOKUP(1,
    (Data!$I:$I=$O$1)*
    (Data!$C:$C=S$3)*
    (Data!$E:$E=$A71)*
    (Data!$F:$F=$B71),
    Data!$H:$H),"")</f>
        <v/>
      </c>
      <c r="T71" s="263"/>
    </row>
    <row r="72" spans="1:180" ht="12.5" hidden="1" x14ac:dyDescent="0.25">
      <c r="A72" s="260" t="s">
        <v>35</v>
      </c>
      <c r="B72" s="272" t="s">
        <v>681</v>
      </c>
      <c r="C72" s="275"/>
      <c r="D72" s="104">
        <v>54</v>
      </c>
      <c r="E72" s="104"/>
      <c r="F72" s="104"/>
      <c r="G72" s="49"/>
      <c r="H72" s="49"/>
      <c r="I72" s="49"/>
      <c r="J72" s="49"/>
      <c r="K72" s="262"/>
      <c r="L72" s="104">
        <v>54</v>
      </c>
      <c r="M72" s="104"/>
      <c r="N72" s="104"/>
      <c r="O72" s="49" t="str" cm="1">
        <f t="array" ref="O72">IFERROR(_xlfn.XLOOKUP(1,
    (Data!$I:$I=$O$1)*
    (Data!$C:$C=O$3)*
    (Data!$E:$E=$A72)*
    (Data!$F:$F=$B72),
    Data!$H:$H),"")</f>
        <v/>
      </c>
      <c r="P72" s="49" t="str" cm="1">
        <f t="array" ref="P72">IFERROR(_xlfn.XLOOKUP(1,
    (Data!$I:$I=$O$1)*
    (Data!$C:$C=P$3)*
    (Data!$E:$E=$A72)*
    (Data!$F:$F=$B72),
    Data!$H:$H),"")</f>
        <v/>
      </c>
      <c r="Q72" s="49" t="str" cm="1">
        <f t="array" ref="Q72">IFERROR(_xlfn.XLOOKUP(1,
    (Data!$I:$I=$O$1)*
    (Data!$C:$C=Q$3)*
    (Data!$E:$E=$A72)*
    (Data!$F:$F=$B72),
    Data!$H:$H),"")</f>
        <v/>
      </c>
      <c r="R72" s="49" t="str" cm="1">
        <f t="array" ref="R72">IFERROR(_xlfn.XLOOKUP(1,
    (Data!$I:$I=$O$1)*
    (Data!$C:$C=R$3)*
    (Data!$E:$E=$A72)*
    (Data!$F:$F=$B72),
    Data!$H:$H),"")</f>
        <v/>
      </c>
      <c r="S72" s="49" t="str" cm="1">
        <f t="array" ref="S72">IFERROR(_xlfn.XLOOKUP(1,
    (Data!$I:$I=$O$1)*
    (Data!$C:$C=S$3)*
    (Data!$E:$E=$A72)*
    (Data!$F:$F=$B72),
    Data!$H:$H),"")</f>
        <v/>
      </c>
      <c r="T72" s="263"/>
    </row>
    <row r="73" spans="1:180" ht="12" hidden="1" customHeight="1" thickBot="1" x14ac:dyDescent="0.3">
      <c r="A73" s="264" t="s">
        <v>35</v>
      </c>
      <c r="B73" s="265" t="s">
        <v>682</v>
      </c>
      <c r="C73" s="266"/>
      <c r="D73" s="295">
        <v>54</v>
      </c>
      <c r="E73" s="295">
        <v>0</v>
      </c>
      <c r="F73" s="295">
        <v>0</v>
      </c>
      <c r="G73" s="270">
        <v>0</v>
      </c>
      <c r="H73" s="270">
        <v>0</v>
      </c>
      <c r="I73" s="270">
        <v>0</v>
      </c>
      <c r="J73" s="270">
        <v>0</v>
      </c>
      <c r="K73" s="267">
        <v>0</v>
      </c>
      <c r="L73" s="295">
        <f>SUM(L71:L72)</f>
        <v>54</v>
      </c>
      <c r="M73" s="295">
        <f>SUM(M71:M71)</f>
        <v>0</v>
      </c>
      <c r="N73" s="295">
        <f>SUM(N71:N71)</f>
        <v>0</v>
      </c>
      <c r="O73" s="270">
        <f t="shared" ref="O73:R73" si="35">SUM(O71:O71)</f>
        <v>0</v>
      </c>
      <c r="P73" s="270">
        <f t="shared" si="35"/>
        <v>0</v>
      </c>
      <c r="Q73" s="270">
        <f t="shared" si="35"/>
        <v>0</v>
      </c>
      <c r="R73" s="270">
        <f t="shared" si="35"/>
        <v>0</v>
      </c>
      <c r="S73" s="267">
        <f t="shared" si="4"/>
        <v>0</v>
      </c>
      <c r="T73" s="268" t="str">
        <f>IFERROR(S73/N73,"")</f>
        <v/>
      </c>
      <c r="U73" s="277"/>
      <c r="V73" s="278"/>
      <c r="W73" s="278"/>
      <c r="X73" s="279"/>
      <c r="Y73" s="279"/>
      <c r="Z73" s="279"/>
      <c r="AA73" s="279"/>
      <c r="AB73" s="277"/>
      <c r="AC73" s="280"/>
      <c r="AD73" s="278"/>
      <c r="AE73" s="278"/>
      <c r="AF73" s="279"/>
      <c r="AG73" s="279"/>
      <c r="AH73" s="279"/>
      <c r="AI73" s="279"/>
      <c r="AJ73" s="277"/>
      <c r="AK73" s="280"/>
      <c r="AL73" s="278"/>
      <c r="AM73" s="278"/>
      <c r="AN73" s="279"/>
      <c r="AO73" s="279"/>
      <c r="AP73" s="279"/>
      <c r="AQ73" s="279"/>
      <c r="AR73" s="277"/>
      <c r="AS73" s="280"/>
      <c r="AT73" s="278"/>
      <c r="AU73" s="278"/>
      <c r="AV73" s="279"/>
      <c r="AW73" s="279"/>
      <c r="AX73" s="279"/>
      <c r="AY73" s="279"/>
      <c r="AZ73" s="277"/>
      <c r="BA73" s="280"/>
      <c r="BB73" s="278"/>
      <c r="BC73" s="278"/>
      <c r="BD73" s="279"/>
      <c r="BE73" s="279"/>
      <c r="BF73" s="279"/>
      <c r="BG73" s="279"/>
      <c r="BH73" s="277"/>
      <c r="BI73" s="280"/>
      <c r="BJ73" s="278"/>
      <c r="BK73" s="278"/>
      <c r="BL73" s="279"/>
      <c r="BM73" s="279"/>
      <c r="BN73" s="279"/>
      <c r="BO73" s="279"/>
      <c r="BP73" s="277"/>
      <c r="BQ73" s="280"/>
      <c r="BR73" s="278"/>
      <c r="BS73" s="278"/>
      <c r="BT73" s="279"/>
      <c r="BU73" s="279"/>
      <c r="BV73" s="279"/>
      <c r="BW73" s="279"/>
      <c r="BX73" s="277"/>
      <c r="BY73" s="280"/>
      <c r="BZ73" s="278"/>
      <c r="CA73" s="278"/>
      <c r="CB73" s="279"/>
      <c r="CC73" s="279"/>
      <c r="CD73" s="279"/>
      <c r="CE73" s="279"/>
      <c r="CF73" s="277"/>
      <c r="CG73" s="280"/>
      <c r="CH73" s="278"/>
      <c r="CI73" s="278"/>
      <c r="CJ73" s="279"/>
      <c r="CK73" s="279"/>
      <c r="CL73" s="279"/>
      <c r="CM73" s="279"/>
      <c r="CN73" s="277"/>
      <c r="CO73" s="280"/>
      <c r="CP73" s="278"/>
      <c r="CQ73" s="278"/>
      <c r="CR73" s="279"/>
      <c r="CS73" s="279"/>
      <c r="CT73" s="279"/>
      <c r="CU73" s="279"/>
      <c r="CV73" s="277"/>
      <c r="CW73" s="280"/>
      <c r="CX73" s="278"/>
      <c r="CY73" s="278"/>
      <c r="CZ73" s="279"/>
      <c r="DA73" s="279"/>
      <c r="DB73" s="279"/>
      <c r="DC73" s="279"/>
      <c r="DD73" s="277"/>
      <c r="DE73" s="280"/>
      <c r="DF73" s="278"/>
      <c r="DG73" s="278"/>
      <c r="DH73" s="279"/>
      <c r="DI73" s="279"/>
      <c r="DJ73" s="279"/>
      <c r="DK73" s="279"/>
      <c r="DL73" s="277"/>
      <c r="DM73" s="280"/>
      <c r="DN73" s="278"/>
      <c r="DO73" s="278"/>
      <c r="DP73" s="279"/>
      <c r="DQ73" s="279"/>
      <c r="DR73" s="279"/>
      <c r="DS73" s="279"/>
      <c r="DT73" s="277"/>
      <c r="DU73" s="280"/>
      <c r="DV73" s="278"/>
      <c r="DW73" s="278"/>
      <c r="DX73" s="279"/>
      <c r="DY73" s="279"/>
      <c r="DZ73" s="279"/>
      <c r="EA73" s="279"/>
      <c r="EB73" s="277"/>
      <c r="EC73" s="280"/>
      <c r="ED73" s="278"/>
      <c r="EE73" s="278"/>
      <c r="EF73" s="279"/>
      <c r="EG73" s="279"/>
      <c r="EH73" s="279"/>
      <c r="EI73" s="279"/>
      <c r="EJ73" s="277"/>
      <c r="EK73" s="280"/>
      <c r="EL73" s="278"/>
      <c r="EM73" s="278"/>
      <c r="EN73" s="279"/>
      <c r="EO73" s="279"/>
      <c r="EP73" s="279"/>
      <c r="EQ73" s="279"/>
      <c r="ER73" s="277"/>
      <c r="ES73" s="280"/>
      <c r="ET73" s="278"/>
      <c r="EU73" s="278"/>
      <c r="EV73" s="279"/>
      <c r="EW73" s="279"/>
      <c r="EX73" s="279"/>
      <c r="EY73" s="279"/>
      <c r="EZ73" s="277"/>
      <c r="FA73" s="280"/>
      <c r="FB73" s="278"/>
      <c r="FC73" s="278"/>
      <c r="FD73" s="279"/>
      <c r="FE73" s="279"/>
      <c r="FF73" s="279"/>
      <c r="FG73" s="279"/>
      <c r="FH73" s="277"/>
      <c r="FI73" s="280"/>
      <c r="FJ73" s="278"/>
      <c r="FK73" s="278"/>
      <c r="FL73" s="279"/>
      <c r="FM73" s="279"/>
      <c r="FN73" s="279"/>
      <c r="FO73" s="279"/>
      <c r="FP73" s="277"/>
      <c r="FQ73" s="280"/>
      <c r="FR73" s="278"/>
      <c r="FS73" s="278"/>
      <c r="FT73" s="279"/>
      <c r="FU73" s="279"/>
      <c r="FV73" s="279"/>
      <c r="FW73" s="279"/>
      <c r="FX73" s="277"/>
    </row>
    <row r="74" spans="1:180" s="4" customFormat="1" ht="12" hidden="1" thickBot="1" x14ac:dyDescent="0.3">
      <c r="A74" s="281" t="s">
        <v>37</v>
      </c>
      <c r="B74" s="282"/>
      <c r="C74" s="283"/>
      <c r="D74" s="296">
        <v>1000</v>
      </c>
      <c r="E74" s="296">
        <v>214.6</v>
      </c>
      <c r="F74" s="296">
        <v>402.6</v>
      </c>
      <c r="G74" s="284">
        <v>0</v>
      </c>
      <c r="H74" s="284">
        <v>0</v>
      </c>
      <c r="I74" s="284">
        <v>235.65400000000011</v>
      </c>
      <c r="J74" s="284">
        <v>193.10199999999969</v>
      </c>
      <c r="K74" s="284">
        <v>142.91866666666658</v>
      </c>
      <c r="L74" s="296">
        <f t="shared" ref="L74:S74" si="36">SUMIFS(L$6:L$73,$B$6:$B$73,"Total")</f>
        <v>1000</v>
      </c>
      <c r="M74" s="296">
        <f t="shared" si="36"/>
        <v>214.6</v>
      </c>
      <c r="N74" s="296">
        <f t="shared" si="36"/>
        <v>402.6</v>
      </c>
      <c r="O74" s="284">
        <f t="shared" si="36"/>
        <v>70.767999999999901</v>
      </c>
      <c r="P74" s="284">
        <f t="shared" si="36"/>
        <v>338.12899999999888</v>
      </c>
      <c r="Q74" s="284">
        <f>SUMIFS(Q$6:Q$73,$B$6:$B$73,"Total")</f>
        <v>0</v>
      </c>
      <c r="R74" s="284">
        <f t="shared" si="36"/>
        <v>0</v>
      </c>
      <c r="S74" s="284">
        <f t="shared" si="36"/>
        <v>136.29899999999967</v>
      </c>
      <c r="T74" s="285">
        <f>IFERROR(S74/N74,"-")</f>
        <v>0.33854694485841941</v>
      </c>
    </row>
    <row r="75" spans="1:180" s="88" customFormat="1" ht="12" customHeight="1" x14ac:dyDescent="0.25">
      <c r="A75" s="286" t="s">
        <v>67</v>
      </c>
      <c r="B75" s="282"/>
      <c r="C75" s="283"/>
      <c r="D75" s="286"/>
      <c r="E75" s="286"/>
      <c r="F75" s="286"/>
      <c r="G75" s="286"/>
      <c r="H75" s="287"/>
      <c r="I75" s="286"/>
      <c r="J75" s="286"/>
      <c r="K75" s="286"/>
      <c r="L75" s="286"/>
      <c r="M75" s="286"/>
      <c r="N75" s="286"/>
      <c r="O75" s="286"/>
      <c r="P75" s="287"/>
      <c r="Q75" s="286"/>
      <c r="R75" s="286"/>
      <c r="S75" s="286"/>
      <c r="T75" s="288" t="str">
        <f>Data!$X$1</f>
        <v>tdulany</v>
      </c>
    </row>
    <row r="76" spans="1:180" s="88" customFormat="1" ht="12" customHeight="1" x14ac:dyDescent="0.25">
      <c r="A76" s="88" t="s">
        <v>101</v>
      </c>
      <c r="B76" s="280"/>
      <c r="C76" s="289"/>
      <c r="T76" s="28">
        <f>Data!$X$2</f>
        <v>46030</v>
      </c>
    </row>
    <row r="77" spans="1:180" s="88" customFormat="1" ht="12" customHeight="1" x14ac:dyDescent="0.25">
      <c r="A77" s="88" t="s">
        <v>102</v>
      </c>
      <c r="B77" s="280"/>
      <c r="C77" s="289"/>
      <c r="T77" s="28"/>
    </row>
    <row r="78" spans="1:180" s="88" customFormat="1" ht="12" customHeight="1" x14ac:dyDescent="0.25">
      <c r="B78" s="280"/>
      <c r="C78" s="289"/>
      <c r="T78" s="28"/>
    </row>
    <row r="79" spans="1:180" ht="12" customHeight="1" x14ac:dyDescent="0.25">
      <c r="A79" s="27" t="s">
        <v>718</v>
      </c>
      <c r="B79" s="280"/>
      <c r="C79" s="289"/>
    </row>
    <row r="80" spans="1:180" s="88" customFormat="1" ht="12" customHeight="1" x14ac:dyDescent="0.2">
      <c r="C80" s="290"/>
      <c r="T80" s="26"/>
    </row>
    <row r="81" spans="1:1" ht="12.5" x14ac:dyDescent="0.25">
      <c r="A81" s="291" t="s">
        <v>719</v>
      </c>
    </row>
  </sheetData>
  <hyperlinks>
    <hyperlink ref="A81" r:id="rId1" xr:uid="{060A2071-8CEC-438E-AEF6-FA2F263B2A22}"/>
  </hyperlinks>
  <pageMargins left="0.7" right="0.7" top="0.75" bottom="0.75" header="0.3" footer="0.3"/>
  <pageSetup scale="60" orientation="landscape" r:id="rId2"/>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36C7-F1C4-47B4-BE65-0B574F0E2E47}">
  <dimension ref="A1:M64"/>
  <sheetViews>
    <sheetView showGridLines="0" zoomScaleNormal="100" workbookViewId="0">
      <pane xSplit="2" topLeftCell="C1" activePane="topRight" state="frozen"/>
      <selection pane="topRight" activeCell="I3" activeCellId="1" sqref="I1 I3:M3"/>
    </sheetView>
  </sheetViews>
  <sheetFormatPr defaultColWidth="9.1796875" defaultRowHeight="14.5" x14ac:dyDescent="0.35"/>
  <cols>
    <col min="1" max="1" width="16.26953125" style="297" bestFit="1" customWidth="1"/>
    <col min="2" max="2" width="34" style="297" bestFit="1" customWidth="1"/>
    <col min="3" max="3" width="10.54296875" style="297" bestFit="1" customWidth="1"/>
    <col min="4" max="4" width="7.54296875" style="297" bestFit="1" customWidth="1"/>
    <col min="5" max="5" width="9" style="297" bestFit="1" customWidth="1"/>
    <col min="6" max="6" width="8.81640625" style="297" bestFit="1" customWidth="1"/>
    <col min="7" max="7" width="7.7265625" style="297" bestFit="1" customWidth="1"/>
    <col min="8" max="8" width="7.7265625" style="297" customWidth="1"/>
    <col min="9" max="9" width="10.453125" style="297" bestFit="1" customWidth="1"/>
    <col min="10" max="10" width="9.1796875" style="297"/>
    <col min="11" max="11" width="9.1796875" style="298"/>
    <col min="12" max="16384" width="9.1796875" style="297"/>
  </cols>
  <sheetData>
    <row r="1" spans="1:13" x14ac:dyDescent="0.35">
      <c r="A1" s="1" t="s">
        <v>720</v>
      </c>
      <c r="I1" s="336" t="s">
        <v>584</v>
      </c>
      <c r="J1" s="327"/>
      <c r="K1" s="328"/>
      <c r="L1" s="327"/>
      <c r="M1" s="327"/>
    </row>
    <row r="2" spans="1:13" x14ac:dyDescent="0.35">
      <c r="A2" s="4" t="s">
        <v>0</v>
      </c>
      <c r="I2" s="327"/>
      <c r="J2" s="327"/>
      <c r="K2" s="328"/>
      <c r="L2" s="327"/>
      <c r="M2" s="327"/>
    </row>
    <row r="3" spans="1:13" ht="15" thickBot="1" x14ac:dyDescent="0.4">
      <c r="A3" s="4" t="str">
        <f>CONCATENATE("For Academic Year ",Data!$X$3)</f>
        <v>For Academic Year 2025-26</v>
      </c>
      <c r="I3" s="336">
        <v>1</v>
      </c>
      <c r="J3" s="336">
        <v>2</v>
      </c>
      <c r="K3" s="337">
        <v>3</v>
      </c>
      <c r="L3" s="336">
        <v>4</v>
      </c>
      <c r="M3" s="336">
        <v>5</v>
      </c>
    </row>
    <row r="4" spans="1:13" x14ac:dyDescent="0.35">
      <c r="A4" s="330" t="s">
        <v>44</v>
      </c>
      <c r="B4" s="332" t="s">
        <v>679</v>
      </c>
      <c r="C4" s="210" t="s">
        <v>580</v>
      </c>
      <c r="D4" s="210" t="s">
        <v>581</v>
      </c>
      <c r="E4" s="210" t="s">
        <v>582</v>
      </c>
      <c r="F4" s="210" t="s">
        <v>583</v>
      </c>
      <c r="G4" s="101" t="s">
        <v>579</v>
      </c>
      <c r="H4" s="101" t="str">
        <f>Data!$X$3</f>
        <v>2025-26</v>
      </c>
      <c r="I4" s="210" t="str">
        <f>CONCATENATE("Summer ",MID(Data!$X$3,3,2))</f>
        <v>Summer 25</v>
      </c>
      <c r="J4" s="210" t="str">
        <f>CONCATENATE("Fall ",MID(Data!$X$3,3,2))</f>
        <v>Fall 25</v>
      </c>
      <c r="K4" s="299" t="str">
        <f>CONCATENATE("Winter ",MID(Data!$X$3,6,2))</f>
        <v>Winter 26</v>
      </c>
      <c r="L4" s="210" t="str">
        <f>CONCATENATE("Spring ",MID(Data!$X$3,6,2))</f>
        <v>Spring 26</v>
      </c>
      <c r="M4" s="322" t="str">
        <f>Data!$X$3</f>
        <v>2025-26</v>
      </c>
    </row>
    <row r="5" spans="1:13" ht="15" thickBot="1" x14ac:dyDescent="0.4">
      <c r="A5" s="331"/>
      <c r="B5" s="333"/>
      <c r="C5" s="111" t="s">
        <v>5</v>
      </c>
      <c r="D5" s="111" t="s">
        <v>5</v>
      </c>
      <c r="E5" s="111" t="s">
        <v>5</v>
      </c>
      <c r="F5" s="111" t="s">
        <v>5</v>
      </c>
      <c r="G5" s="293" t="s">
        <v>75</v>
      </c>
      <c r="H5" s="102" t="str">
        <f>Data!$X$6</f>
        <v>Alloc #6</v>
      </c>
      <c r="I5" s="111" t="s">
        <v>5</v>
      </c>
      <c r="J5" s="111" t="s">
        <v>5</v>
      </c>
      <c r="K5" s="300" t="s">
        <v>5</v>
      </c>
      <c r="L5" s="111" t="s">
        <v>5</v>
      </c>
      <c r="M5" s="323" t="s">
        <v>75</v>
      </c>
    </row>
    <row r="6" spans="1:13" x14ac:dyDescent="0.35">
      <c r="A6" s="301" t="s">
        <v>7</v>
      </c>
      <c r="B6" s="302" t="s">
        <v>687</v>
      </c>
      <c r="C6" s="303">
        <v>56.283000000000001</v>
      </c>
      <c r="D6" s="303">
        <v>75.936000000000007</v>
      </c>
      <c r="E6" s="304">
        <v>73.674999999999997</v>
      </c>
      <c r="F6" s="304">
        <v>65.677000000000007</v>
      </c>
      <c r="G6" s="311">
        <v>90.5236666666666</v>
      </c>
      <c r="H6" s="312">
        <v>11</v>
      </c>
      <c r="I6" s="303">
        <f>SUMIFS(Data!$H:$H,Data!$C:$C,'Aero 1000 all progr.'!I$3,Data!$E:$E,'Aero 1000 all progr.'!$A6,Data!$I:$I,'Aero 1000 all progr.'!$I$1,Data!$F:$F,'Aero 1000 all progr.'!$B6)</f>
        <v>57.35</v>
      </c>
      <c r="J6" s="303">
        <f>SUMIFS(Data!$H:$H,Data!$C:$C,'Aero 1000 all progr.'!J$3,Data!$E:$E,'Aero 1000 all progr.'!$A6,Data!$I:$I,'Aero 1000 all progr.'!$I$1,Data!$F:$F,'Aero 1000 all progr.'!$B6)</f>
        <v>72.304000000000002</v>
      </c>
      <c r="K6" s="303">
        <f>SUMIFS(Data!$H:$H,Data!$C:$C,'Aero 1000 all progr.'!K$3,Data!$E:$E,'Aero 1000 all progr.'!$A6,Data!$I:$I,'Aero 1000 all progr.'!$I$1,Data!$F:$F,'Aero 1000 all progr.'!$B6)</f>
        <v>0</v>
      </c>
      <c r="L6" s="303">
        <f>SUMIFS(Data!$H:$H,Data!$C:$C,'Aero 1000 all progr.'!L$3,Data!$E:$E,'Aero 1000 all progr.'!$A6,Data!$I:$I,'Aero 1000 all progr.'!$I$1,Data!$F:$F,'Aero 1000 all progr.'!$B6)</f>
        <v>0</v>
      </c>
      <c r="M6" s="317">
        <f>SUMIFS(Data!$H:$H,Data!$C:$C,'Aero 1000 all progr.'!M$3,Data!$E:$E,'Aero 1000 all progr.'!$A6,Data!$I:$I,'Aero 1000 all progr.'!$I$1,Data!$F:$F,'Aero 1000 all progr.'!$B6)</f>
        <v>43.217999999999897</v>
      </c>
    </row>
    <row r="7" spans="1:13" x14ac:dyDescent="0.35">
      <c r="A7" s="264" t="s">
        <v>7</v>
      </c>
      <c r="B7" s="265" t="s">
        <v>682</v>
      </c>
      <c r="C7" s="270">
        <v>56.283000000000001</v>
      </c>
      <c r="D7" s="270">
        <v>75.936000000000007</v>
      </c>
      <c r="E7" s="305">
        <v>73.674999999999997</v>
      </c>
      <c r="F7" s="305">
        <v>65.677000000000007</v>
      </c>
      <c r="G7" s="320">
        <v>90.523666666666671</v>
      </c>
      <c r="H7" s="321">
        <f>SUM(H6)</f>
        <v>11</v>
      </c>
      <c r="I7" s="270">
        <f>SUM(I6)</f>
        <v>57.35</v>
      </c>
      <c r="J7" s="270">
        <f t="shared" ref="J7:L7" si="0">SUM(J6)</f>
        <v>72.304000000000002</v>
      </c>
      <c r="K7" s="270">
        <f t="shared" si="0"/>
        <v>0</v>
      </c>
      <c r="L7" s="270">
        <f t="shared" si="0"/>
        <v>0</v>
      </c>
      <c r="M7" s="324">
        <f t="shared" ref="M7:M59" si="1">SUM(I7:L7)/3</f>
        <v>43.217999999999996</v>
      </c>
    </row>
    <row r="8" spans="1:13" x14ac:dyDescent="0.35">
      <c r="A8" s="260" t="s">
        <v>9</v>
      </c>
      <c r="B8" s="34" t="s">
        <v>700</v>
      </c>
      <c r="C8" s="306">
        <v>8.3249999999999993</v>
      </c>
      <c r="D8" s="306">
        <v>70.129999999999896</v>
      </c>
      <c r="E8" s="298">
        <v>71.195999999999898</v>
      </c>
      <c r="F8" s="298">
        <v>63.201999999999998</v>
      </c>
      <c r="G8" s="313">
        <v>70.950999999999794</v>
      </c>
      <c r="H8" s="314">
        <v>50</v>
      </c>
      <c r="I8" s="306">
        <f>SUMIFS(Data!$H:$H,Data!$C:$C,'Aero 1000 all progr.'!I$3,Data!$E:$E,'Aero 1000 all progr.'!$A8,Data!$I:$I,'Aero 1000 all progr.'!$I$1,Data!$F:$F,'Aero 1000 all progr.'!$B8)</f>
        <v>6.327</v>
      </c>
      <c r="J8" s="306">
        <f>SUMIFS(Data!$H:$H,Data!$C:$C,'Aero 1000 all progr.'!J$3,Data!$E:$E,'Aero 1000 all progr.'!$A8,Data!$I:$I,'Aero 1000 all progr.'!$I$1,Data!$F:$F,'Aero 1000 all progr.'!$B8)</f>
        <v>66.801000000000002</v>
      </c>
      <c r="K8" s="306">
        <f>SUMIFS(Data!$H:$H,Data!$C:$C,'Aero 1000 all progr.'!K$3,Data!$E:$E,'Aero 1000 all progr.'!$A8,Data!$I:$I,'Aero 1000 all progr.'!$I$1,Data!$F:$F,'Aero 1000 all progr.'!$B8)</f>
        <v>0</v>
      </c>
      <c r="L8" s="306">
        <f>SUMIFS(Data!$H:$H,Data!$C:$C,'Aero 1000 all progr.'!L$3,Data!$E:$E,'Aero 1000 all progr.'!$A8,Data!$I:$I,'Aero 1000 all progr.'!$I$1,Data!$F:$F,'Aero 1000 all progr.'!$B8)</f>
        <v>0</v>
      </c>
      <c r="M8" s="318">
        <f>SUMIFS(Data!$H:$H,Data!$C:$C,'Aero 1000 all progr.'!M$3,Data!$E:$E,'Aero 1000 all progr.'!$A8,Data!$I:$I,'Aero 1000 all progr.'!$I$1,Data!$F:$F,'Aero 1000 all progr.'!$B8)</f>
        <v>24.375999999999902</v>
      </c>
    </row>
    <row r="9" spans="1:13" x14ac:dyDescent="0.35">
      <c r="A9" s="260" t="s">
        <v>9</v>
      </c>
      <c r="B9" s="34" t="s">
        <v>721</v>
      </c>
      <c r="C9" s="306">
        <v>0</v>
      </c>
      <c r="D9" s="306">
        <v>23.581999999999901</v>
      </c>
      <c r="E9" s="298">
        <v>18.452999999999999</v>
      </c>
      <c r="F9" s="298">
        <v>13.214</v>
      </c>
      <c r="G9" s="313">
        <v>18.416333333333299</v>
      </c>
      <c r="H9" s="314">
        <f>16+27</f>
        <v>43</v>
      </c>
      <c r="I9" s="306">
        <f>SUMIFS(Data!$H:$H,Data!$C:$C,'Aero 1000 all progr.'!I$3,Data!$E:$E,'Aero 1000 all progr.'!$A9,Data!$I:$I,'Aero 1000 all progr.'!$I$1,Data!$F:$F,'Aero 1000 all progr.'!$B9)</f>
        <v>0.999</v>
      </c>
      <c r="J9" s="306">
        <f>SUMIFS(Data!$H:$H,Data!$C:$C,'Aero 1000 all progr.'!J$3,Data!$E:$E,'Aero 1000 all progr.'!$A9,Data!$I:$I,'Aero 1000 all progr.'!$I$1,Data!$F:$F,'Aero 1000 all progr.'!$B9)</f>
        <v>14.986000000000001</v>
      </c>
      <c r="K9" s="306">
        <f>SUMIFS(Data!$H:$H,Data!$C:$C,'Aero 1000 all progr.'!K$3,Data!$E:$E,'Aero 1000 all progr.'!$A9,Data!$I:$I,'Aero 1000 all progr.'!$I$1,Data!$F:$F,'Aero 1000 all progr.'!$B9)</f>
        <v>0</v>
      </c>
      <c r="L9" s="306">
        <f>SUMIFS(Data!$H:$H,Data!$C:$C,'Aero 1000 all progr.'!L$3,Data!$E:$E,'Aero 1000 all progr.'!$A9,Data!$I:$I,'Aero 1000 all progr.'!$I$1,Data!$F:$F,'Aero 1000 all progr.'!$B9)</f>
        <v>0</v>
      </c>
      <c r="M9" s="318">
        <f>SUMIFS(Data!$H:$H,Data!$C:$C,'Aero 1000 all progr.'!M$3,Data!$E:$E,'Aero 1000 all progr.'!$A9,Data!$I:$I,'Aero 1000 all progr.'!$I$1,Data!$F:$F,'Aero 1000 all progr.'!$B9)</f>
        <v>5.3283333333333296</v>
      </c>
    </row>
    <row r="10" spans="1:13" x14ac:dyDescent="0.35">
      <c r="A10" s="260" t="s">
        <v>9</v>
      </c>
      <c r="B10" s="34" t="s">
        <v>686</v>
      </c>
      <c r="C10" s="306">
        <v>0.33300000000000002</v>
      </c>
      <c r="D10" s="306">
        <v>27.516999999999999</v>
      </c>
      <c r="E10" s="298">
        <v>25.328999999999901</v>
      </c>
      <c r="F10" s="298">
        <v>24.396999999999998</v>
      </c>
      <c r="G10" s="313">
        <v>25.858666666666601</v>
      </c>
      <c r="H10" s="314">
        <v>11</v>
      </c>
      <c r="I10" s="306">
        <f>SUMIFS(Data!$H:$H,Data!$C:$C,'Aero 1000 all progr.'!I$3,Data!$E:$E,'Aero 1000 all progr.'!$A10,Data!$I:$I,'Aero 1000 all progr.'!$I$1,Data!$F:$F,'Aero 1000 all progr.'!$B10)</f>
        <v>1.1990000000000001</v>
      </c>
      <c r="J10" s="306">
        <f>SUMIFS(Data!$H:$H,Data!$C:$C,'Aero 1000 all progr.'!J$3,Data!$E:$E,'Aero 1000 all progr.'!$A10,Data!$I:$I,'Aero 1000 all progr.'!$I$1,Data!$F:$F,'Aero 1000 all progr.'!$B10)</f>
        <v>36.309999999999903</v>
      </c>
      <c r="K10" s="306">
        <f>SUMIFS(Data!$H:$H,Data!$C:$C,'Aero 1000 all progr.'!K$3,Data!$E:$E,'Aero 1000 all progr.'!$A10,Data!$I:$I,'Aero 1000 all progr.'!$I$1,Data!$F:$F,'Aero 1000 all progr.'!$B10)</f>
        <v>0</v>
      </c>
      <c r="L10" s="306">
        <f>SUMIFS(Data!$H:$H,Data!$C:$C,'Aero 1000 all progr.'!L$3,Data!$E:$E,'Aero 1000 all progr.'!$A10,Data!$I:$I,'Aero 1000 all progr.'!$I$1,Data!$F:$F,'Aero 1000 all progr.'!$B10)</f>
        <v>0</v>
      </c>
      <c r="M10" s="318">
        <f>SUMIFS(Data!$H:$H,Data!$C:$C,'Aero 1000 all progr.'!M$3,Data!$E:$E,'Aero 1000 all progr.'!$A10,Data!$I:$I,'Aero 1000 all progr.'!$I$1,Data!$F:$F,'Aero 1000 all progr.'!$B10)</f>
        <v>12.502999999999901</v>
      </c>
    </row>
    <row r="11" spans="1:13" x14ac:dyDescent="0.35">
      <c r="A11" s="260" t="s">
        <v>9</v>
      </c>
      <c r="B11" s="34" t="s">
        <v>687</v>
      </c>
      <c r="C11" s="306">
        <v>18.13</v>
      </c>
      <c r="D11" s="306">
        <v>96.821999999999903</v>
      </c>
      <c r="E11" s="298">
        <v>91.952999999999903</v>
      </c>
      <c r="F11" s="298">
        <v>77.983999999999895</v>
      </c>
      <c r="G11" s="313">
        <v>94.963000000000093</v>
      </c>
      <c r="H11" s="314">
        <v>24</v>
      </c>
      <c r="I11" s="306">
        <f>SUMIFS(Data!$H:$H,Data!$C:$C,'Aero 1000 all progr.'!I$3,Data!$E:$E,'Aero 1000 all progr.'!$A11,Data!$I:$I,'Aero 1000 all progr.'!$I$1,Data!$F:$F,'Aero 1000 all progr.'!$B11)</f>
        <v>19.327999999999999</v>
      </c>
      <c r="J11" s="306">
        <f>SUMIFS(Data!$H:$H,Data!$C:$C,'Aero 1000 all progr.'!J$3,Data!$E:$E,'Aero 1000 all progr.'!$A11,Data!$I:$I,'Aero 1000 all progr.'!$I$1,Data!$F:$F,'Aero 1000 all progr.'!$B11)</f>
        <v>103.62199999999901</v>
      </c>
      <c r="K11" s="306">
        <f>SUMIFS(Data!$H:$H,Data!$C:$C,'Aero 1000 all progr.'!K$3,Data!$E:$E,'Aero 1000 all progr.'!$A11,Data!$I:$I,'Aero 1000 all progr.'!$I$1,Data!$F:$F,'Aero 1000 all progr.'!$B11)</f>
        <v>0</v>
      </c>
      <c r="L11" s="306">
        <f>SUMIFS(Data!$H:$H,Data!$C:$C,'Aero 1000 all progr.'!L$3,Data!$E:$E,'Aero 1000 all progr.'!$A11,Data!$I:$I,'Aero 1000 all progr.'!$I$1,Data!$F:$F,'Aero 1000 all progr.'!$B11)</f>
        <v>0</v>
      </c>
      <c r="M11" s="318">
        <f>SUMIFS(Data!$H:$H,Data!$C:$C,'Aero 1000 all progr.'!M$3,Data!$E:$E,'Aero 1000 all progr.'!$A11,Data!$I:$I,'Aero 1000 all progr.'!$I$1,Data!$F:$F,'Aero 1000 all progr.'!$B11)</f>
        <v>40.983333333333199</v>
      </c>
    </row>
    <row r="12" spans="1:13" x14ac:dyDescent="0.35">
      <c r="A12" s="264" t="s">
        <v>722</v>
      </c>
      <c r="B12" s="265" t="s">
        <v>682</v>
      </c>
      <c r="C12" s="270">
        <v>26.787999999999997</v>
      </c>
      <c r="D12" s="270">
        <v>218.0509999999997</v>
      </c>
      <c r="E12" s="305">
        <v>206.9309999999997</v>
      </c>
      <c r="F12" s="305">
        <v>178.79699999999988</v>
      </c>
      <c r="G12" s="320">
        <v>210.18899999999977</v>
      </c>
      <c r="H12" s="321">
        <f>SUM(H8:H11)</f>
        <v>128</v>
      </c>
      <c r="I12" s="270">
        <f>SUM(I8:I11)</f>
        <v>27.853000000000002</v>
      </c>
      <c r="J12" s="270">
        <f>SUM(J8:J11)</f>
        <v>221.71899999999891</v>
      </c>
      <c r="K12" s="270">
        <f>SUM(K8:K11)</f>
        <v>0</v>
      </c>
      <c r="L12" s="270">
        <f>SUM(L8:L11)</f>
        <v>0</v>
      </c>
      <c r="M12" s="324">
        <f t="shared" si="1"/>
        <v>83.190666666666303</v>
      </c>
    </row>
    <row r="13" spans="1:13" x14ac:dyDescent="0.35">
      <c r="A13" s="260" t="s">
        <v>10</v>
      </c>
      <c r="B13" s="34" t="s">
        <v>688</v>
      </c>
      <c r="C13" s="306">
        <v>1.532</v>
      </c>
      <c r="D13" s="306">
        <v>51.872999999999998</v>
      </c>
      <c r="E13" s="298">
        <v>50.7259999999999</v>
      </c>
      <c r="F13" s="298">
        <v>46.337000000000003</v>
      </c>
      <c r="G13" s="313">
        <v>50.155999999999999</v>
      </c>
      <c r="H13" s="314">
        <v>2</v>
      </c>
      <c r="I13" s="306">
        <f>SUMIFS(Data!$H:$H,Data!$C:$C,'Aero 1000 all progr.'!I$3,Data!$E:$E,'Aero 1000 all progr.'!$A13,Data!$I:$I,'Aero 1000 all progr.'!$I$1,Data!$F:$F,'Aero 1000 all progr.'!$B13)</f>
        <v>2.7309999999999999</v>
      </c>
      <c r="J13" s="306">
        <f>SUMIFS(Data!$H:$H,Data!$C:$C,'Aero 1000 all progr.'!J$3,Data!$E:$E,'Aero 1000 all progr.'!$A13,Data!$I:$I,'Aero 1000 all progr.'!$I$1,Data!$F:$F,'Aero 1000 all progr.'!$B13)</f>
        <v>61.844999999999999</v>
      </c>
      <c r="K13" s="306">
        <f>SUMIFS(Data!$H:$H,Data!$C:$C,'Aero 1000 all progr.'!K$3,Data!$E:$E,'Aero 1000 all progr.'!$A13,Data!$I:$I,'Aero 1000 all progr.'!$I$1,Data!$F:$F,'Aero 1000 all progr.'!$B13)</f>
        <v>0</v>
      </c>
      <c r="L13" s="306">
        <f>SUMIFS(Data!$H:$H,Data!$C:$C,'Aero 1000 all progr.'!L$3,Data!$E:$E,'Aero 1000 all progr.'!$A13,Data!$I:$I,'Aero 1000 all progr.'!$I$1,Data!$F:$F,'Aero 1000 all progr.'!$B13)</f>
        <v>0</v>
      </c>
      <c r="M13" s="318">
        <f>SUMIFS(Data!$H:$H,Data!$C:$C,'Aero 1000 all progr.'!M$3,Data!$E:$E,'Aero 1000 all progr.'!$A13,Data!$I:$I,'Aero 1000 all progr.'!$I$1,Data!$F:$F,'Aero 1000 all progr.'!$B13)</f>
        <v>21.5253333333333</v>
      </c>
    </row>
    <row r="14" spans="1:13" x14ac:dyDescent="0.35">
      <c r="A14" s="264" t="s">
        <v>10</v>
      </c>
      <c r="B14" s="265" t="s">
        <v>682</v>
      </c>
      <c r="C14" s="270">
        <v>1.532</v>
      </c>
      <c r="D14" s="270">
        <v>51.872999999999998</v>
      </c>
      <c r="E14" s="305">
        <v>50.7259999999999</v>
      </c>
      <c r="F14" s="305">
        <v>46.337000000000003</v>
      </c>
      <c r="G14" s="320">
        <v>50.15599999999997</v>
      </c>
      <c r="H14" s="321">
        <f>SUM(H13)</f>
        <v>2</v>
      </c>
      <c r="I14" s="270">
        <f>SUM(I13)</f>
        <v>2.7309999999999999</v>
      </c>
      <c r="J14" s="270">
        <f t="shared" ref="J14:L14" si="2">SUM(J13)</f>
        <v>61.844999999999999</v>
      </c>
      <c r="K14" s="270">
        <f t="shared" si="2"/>
        <v>0</v>
      </c>
      <c r="L14" s="270">
        <f t="shared" si="2"/>
        <v>0</v>
      </c>
      <c r="M14" s="324">
        <f t="shared" si="1"/>
        <v>21.525333333333332</v>
      </c>
    </row>
    <row r="15" spans="1:13" x14ac:dyDescent="0.35">
      <c r="A15" s="260" t="s">
        <v>14</v>
      </c>
      <c r="B15" s="34" t="s">
        <v>693</v>
      </c>
      <c r="C15" s="306">
        <v>14.053000000000001</v>
      </c>
      <c r="D15" s="306">
        <v>22.598999999999901</v>
      </c>
      <c r="E15" s="298">
        <v>18.248999999999999</v>
      </c>
      <c r="F15" s="298">
        <v>10.4</v>
      </c>
      <c r="G15" s="313">
        <v>21.766999999999999</v>
      </c>
      <c r="H15" s="314">
        <v>20</v>
      </c>
      <c r="I15" s="306">
        <f>SUMIFS(Data!$H:$H,Data!$C:$C,'Aero 1000 all progr.'!I$3,Data!$E:$E,'Aero 1000 all progr.'!$A15,Data!$I:$I,'Aero 1000 all progr.'!$I$1,Data!$F:$F,'Aero 1000 all progr.'!$B15)</f>
        <v>10.856</v>
      </c>
      <c r="J15" s="306">
        <f>SUMIFS(Data!$H:$H,Data!$C:$C,'Aero 1000 all progr.'!J$3,Data!$E:$E,'Aero 1000 all progr.'!$A15,Data!$I:$I,'Aero 1000 all progr.'!$I$1,Data!$F:$F,'Aero 1000 all progr.'!$B15)</f>
        <v>20.732999999999901</v>
      </c>
      <c r="K15" s="306">
        <f>SUMIFS(Data!$H:$H,Data!$C:$C,'Aero 1000 all progr.'!K$3,Data!$E:$E,'Aero 1000 all progr.'!$A15,Data!$I:$I,'Aero 1000 all progr.'!$I$1,Data!$F:$F,'Aero 1000 all progr.'!$B15)</f>
        <v>0</v>
      </c>
      <c r="L15" s="306">
        <f>SUMIFS(Data!$H:$H,Data!$C:$C,'Aero 1000 all progr.'!L$3,Data!$E:$E,'Aero 1000 all progr.'!$A15,Data!$I:$I,'Aero 1000 all progr.'!$I$1,Data!$F:$F,'Aero 1000 all progr.'!$B15)</f>
        <v>0</v>
      </c>
      <c r="M15" s="318">
        <f>SUMIFS(Data!$H:$H,Data!$C:$C,'Aero 1000 all progr.'!M$3,Data!$E:$E,'Aero 1000 all progr.'!$A15,Data!$I:$I,'Aero 1000 all progr.'!$I$1,Data!$F:$F,'Aero 1000 all progr.'!$B15)</f>
        <v>10.5296666666666</v>
      </c>
    </row>
    <row r="16" spans="1:13" x14ac:dyDescent="0.35">
      <c r="A16" s="260" t="s">
        <v>14</v>
      </c>
      <c r="B16" s="34" t="s">
        <v>691</v>
      </c>
      <c r="C16" s="306">
        <v>12.79</v>
      </c>
      <c r="D16" s="306">
        <v>19.984000000000002</v>
      </c>
      <c r="E16" s="298">
        <v>17.518999999999998</v>
      </c>
      <c r="F16" s="298">
        <v>23.515000000000001</v>
      </c>
      <c r="G16" s="313">
        <v>24.6026666666666</v>
      </c>
      <c r="H16" s="314">
        <v>25</v>
      </c>
      <c r="I16" s="306">
        <f>SUMIFS(Data!$H:$H,Data!$C:$C,'Aero 1000 all progr.'!I$3,Data!$E:$E,'Aero 1000 all progr.'!$A16,Data!$I:$I,'Aero 1000 all progr.'!$I$1,Data!$F:$F,'Aero 1000 all progr.'!$B16)</f>
        <v>14.624000000000001</v>
      </c>
      <c r="J16" s="306">
        <f>SUMIFS(Data!$H:$H,Data!$C:$C,'Aero 1000 all progr.'!J$3,Data!$E:$E,'Aero 1000 all progr.'!$A16,Data!$I:$I,'Aero 1000 all progr.'!$I$1,Data!$F:$F,'Aero 1000 all progr.'!$B16)</f>
        <v>22.52</v>
      </c>
      <c r="K16" s="306">
        <f>SUMIFS(Data!$H:$H,Data!$C:$C,'Aero 1000 all progr.'!K$3,Data!$E:$E,'Aero 1000 all progr.'!$A16,Data!$I:$I,'Aero 1000 all progr.'!$I$1,Data!$F:$F,'Aero 1000 all progr.'!$B16)</f>
        <v>0</v>
      </c>
      <c r="L16" s="306">
        <f>SUMIFS(Data!$H:$H,Data!$C:$C,'Aero 1000 all progr.'!L$3,Data!$E:$E,'Aero 1000 all progr.'!$A16,Data!$I:$I,'Aero 1000 all progr.'!$I$1,Data!$F:$F,'Aero 1000 all progr.'!$B16)</f>
        <v>0</v>
      </c>
      <c r="M16" s="318">
        <f>SUMIFS(Data!$H:$H,Data!$C:$C,'Aero 1000 all progr.'!M$3,Data!$E:$E,'Aero 1000 all progr.'!$A16,Data!$I:$I,'Aero 1000 all progr.'!$I$1,Data!$F:$F,'Aero 1000 all progr.'!$B16)</f>
        <v>12.3813333333333</v>
      </c>
    </row>
    <row r="17" spans="1:13" x14ac:dyDescent="0.35">
      <c r="A17" s="260" t="s">
        <v>14</v>
      </c>
      <c r="B17" s="34" t="s">
        <v>723</v>
      </c>
      <c r="C17" s="306">
        <v>11.926</v>
      </c>
      <c r="D17" s="306">
        <v>15.502000000000001</v>
      </c>
      <c r="E17" s="298">
        <v>12.593</v>
      </c>
      <c r="F17" s="298">
        <v>19.715</v>
      </c>
      <c r="G17" s="313">
        <v>19.911999999999999</v>
      </c>
      <c r="H17" s="314">
        <v>53</v>
      </c>
      <c r="I17" s="306">
        <f>SUMIFS(Data!$H:$H,Data!$C:$C,'Aero 1000 all progr.'!I$3,Data!$E:$E,'Aero 1000 all progr.'!$A17,Data!$I:$I,'Aero 1000 all progr.'!$I$1,Data!$F:$F,'Aero 1000 all progr.'!$B17)</f>
        <v>13.125999999999999</v>
      </c>
      <c r="J17" s="306">
        <f>SUMIFS(Data!$H:$H,Data!$C:$C,'Aero 1000 all progr.'!J$3,Data!$E:$E,'Aero 1000 all progr.'!$A17,Data!$I:$I,'Aero 1000 all progr.'!$I$1,Data!$F:$F,'Aero 1000 all progr.'!$B17)</f>
        <v>20.513999999999999</v>
      </c>
      <c r="K17" s="306">
        <f>SUMIFS(Data!$H:$H,Data!$C:$C,'Aero 1000 all progr.'!K$3,Data!$E:$E,'Aero 1000 all progr.'!$A17,Data!$I:$I,'Aero 1000 all progr.'!$I$1,Data!$F:$F,'Aero 1000 all progr.'!$B17)</f>
        <v>0</v>
      </c>
      <c r="L17" s="306">
        <f>SUMIFS(Data!$H:$H,Data!$C:$C,'Aero 1000 all progr.'!L$3,Data!$E:$E,'Aero 1000 all progr.'!$A17,Data!$I:$I,'Aero 1000 all progr.'!$I$1,Data!$F:$F,'Aero 1000 all progr.'!$B17)</f>
        <v>0</v>
      </c>
      <c r="M17" s="318">
        <f>SUMIFS(Data!$H:$H,Data!$C:$C,'Aero 1000 all progr.'!M$3,Data!$E:$E,'Aero 1000 all progr.'!$A17,Data!$I:$I,'Aero 1000 all progr.'!$I$1,Data!$F:$F,'Aero 1000 all progr.'!$B17)</f>
        <v>11.213333333333299</v>
      </c>
    </row>
    <row r="18" spans="1:13" x14ac:dyDescent="0.35">
      <c r="A18" s="260" t="s">
        <v>14</v>
      </c>
      <c r="B18" s="34" t="s">
        <v>686</v>
      </c>
      <c r="C18" s="306">
        <v>17.916</v>
      </c>
      <c r="D18" s="306">
        <v>29.373999999999999</v>
      </c>
      <c r="E18" s="298">
        <v>28.506</v>
      </c>
      <c r="F18" s="298">
        <v>35.366</v>
      </c>
      <c r="G18" s="313">
        <v>37.053999999999903</v>
      </c>
      <c r="H18" s="314">
        <v>34</v>
      </c>
      <c r="I18" s="306">
        <f>SUMIFS(Data!$H:$H,Data!$C:$C,'Aero 1000 all progr.'!I$3,Data!$E:$E,'Aero 1000 all progr.'!$A18,Data!$I:$I,'Aero 1000 all progr.'!$I$1,Data!$F:$F,'Aero 1000 all progr.'!$B18)</f>
        <v>11.323</v>
      </c>
      <c r="J18" s="306">
        <f>SUMIFS(Data!$H:$H,Data!$C:$C,'Aero 1000 all progr.'!J$3,Data!$E:$E,'Aero 1000 all progr.'!$A18,Data!$I:$I,'Aero 1000 all progr.'!$I$1,Data!$F:$F,'Aero 1000 all progr.'!$B18)</f>
        <v>36.497999999999898</v>
      </c>
      <c r="K18" s="306">
        <f>SUMIFS(Data!$H:$H,Data!$C:$C,'Aero 1000 all progr.'!K$3,Data!$E:$E,'Aero 1000 all progr.'!$A18,Data!$I:$I,'Aero 1000 all progr.'!$I$1,Data!$F:$F,'Aero 1000 all progr.'!$B18)</f>
        <v>0</v>
      </c>
      <c r="L18" s="306">
        <f>SUMIFS(Data!$H:$H,Data!$C:$C,'Aero 1000 all progr.'!L$3,Data!$E:$E,'Aero 1000 all progr.'!$A18,Data!$I:$I,'Aero 1000 all progr.'!$I$1,Data!$F:$F,'Aero 1000 all progr.'!$B18)</f>
        <v>0</v>
      </c>
      <c r="M18" s="318">
        <f>SUMIFS(Data!$H:$H,Data!$C:$C,'Aero 1000 all progr.'!M$3,Data!$E:$E,'Aero 1000 all progr.'!$A18,Data!$I:$I,'Aero 1000 all progr.'!$I$1,Data!$F:$F,'Aero 1000 all progr.'!$B18)</f>
        <v>15.940333333333299</v>
      </c>
    </row>
    <row r="19" spans="1:13" x14ac:dyDescent="0.35">
      <c r="A19" s="264" t="s">
        <v>14</v>
      </c>
      <c r="B19" s="265" t="s">
        <v>682</v>
      </c>
      <c r="C19" s="270">
        <v>56.685000000000002</v>
      </c>
      <c r="D19" s="270">
        <v>87.458999999999904</v>
      </c>
      <c r="E19" s="305">
        <v>76.867000000000004</v>
      </c>
      <c r="F19" s="305">
        <v>88.995999999999995</v>
      </c>
      <c r="G19" s="320">
        <v>103.33566666666663</v>
      </c>
      <c r="H19" s="321">
        <f>SUM(H15:H18)</f>
        <v>132</v>
      </c>
      <c r="I19" s="270">
        <f>SUM(I15:I18)</f>
        <v>49.929000000000002</v>
      </c>
      <c r="J19" s="270">
        <f t="shared" ref="J19:L19" si="3">SUM(J15:J18)</f>
        <v>100.26499999999979</v>
      </c>
      <c r="K19" s="270">
        <f t="shared" si="3"/>
        <v>0</v>
      </c>
      <c r="L19" s="270">
        <f t="shared" si="3"/>
        <v>0</v>
      </c>
      <c r="M19" s="324">
        <f t="shared" si="1"/>
        <v>50.064666666666596</v>
      </c>
    </row>
    <row r="20" spans="1:13" x14ac:dyDescent="0.35">
      <c r="A20" s="260" t="s">
        <v>16</v>
      </c>
      <c r="B20" s="34" t="s">
        <v>694</v>
      </c>
      <c r="C20" s="306">
        <v>0.999</v>
      </c>
      <c r="D20" s="306">
        <v>4.3289999999999997</v>
      </c>
      <c r="E20" s="298">
        <v>4.0629999999999997</v>
      </c>
      <c r="F20" s="298">
        <v>19.032999999999902</v>
      </c>
      <c r="G20" s="313">
        <v>9.4746666666666339</v>
      </c>
      <c r="H20" s="314">
        <v>30</v>
      </c>
      <c r="I20" s="306">
        <f>SUMIFS(Data!$H:$H,Data!$C:$C,'Aero 1000 all progr.'!I$3,Data!$E:$E,'Aero 1000 all progr.'!$A20,Data!$I:$I,'Aero 1000 all progr.'!$I$1,Data!$F:$F,'Aero 1000 all progr.'!$B20)</f>
        <v>9.3919999999999995</v>
      </c>
      <c r="J20" s="306">
        <f>SUMIFS(Data!$H:$H,Data!$C:$C,'Aero 1000 all progr.'!J$3,Data!$E:$E,'Aero 1000 all progr.'!$A20,Data!$I:$I,'Aero 1000 all progr.'!$I$1,Data!$F:$F,'Aero 1000 all progr.'!$B20)</f>
        <v>24.052</v>
      </c>
      <c r="K20" s="306">
        <f>SUMIFS(Data!$H:$H,Data!$C:$C,'Aero 1000 all progr.'!K$3,Data!$E:$E,'Aero 1000 all progr.'!$A20,Data!$I:$I,'Aero 1000 all progr.'!$I$1,Data!$F:$F,'Aero 1000 all progr.'!$B20)</f>
        <v>0</v>
      </c>
      <c r="L20" s="306">
        <f>SUMIFS(Data!$H:$H,Data!$C:$C,'Aero 1000 all progr.'!L$3,Data!$E:$E,'Aero 1000 all progr.'!$A20,Data!$I:$I,'Aero 1000 all progr.'!$I$1,Data!$F:$F,'Aero 1000 all progr.'!$B20)</f>
        <v>0</v>
      </c>
      <c r="M20" s="318">
        <f t="shared" si="1"/>
        <v>11.148000000000001</v>
      </c>
    </row>
    <row r="21" spans="1:13" x14ac:dyDescent="0.35">
      <c r="A21" s="260" t="s">
        <v>16</v>
      </c>
      <c r="B21" s="34" t="s">
        <v>695</v>
      </c>
      <c r="C21" s="306">
        <v>3.464</v>
      </c>
      <c r="D21" s="306">
        <v>5.6619999999999999</v>
      </c>
      <c r="E21" s="298">
        <v>3.3969999999999998</v>
      </c>
      <c r="F21" s="298">
        <v>174.844999999999</v>
      </c>
      <c r="G21" s="313">
        <v>62.455999999999669</v>
      </c>
      <c r="H21" s="314">
        <v>35</v>
      </c>
      <c r="I21" s="306">
        <f>SUMIFS(Data!$H:$H,Data!$C:$C,'Aero 1000 all progr.'!I$3,Data!$E:$E,'Aero 1000 all progr.'!$A21,Data!$I:$I,'Aero 1000 all progr.'!$I$1,Data!$F:$F,'Aero 1000 all progr.'!$B21)</f>
        <v>75.938999999999893</v>
      </c>
      <c r="J21" s="306">
        <f>SUMIFS(Data!$H:$H,Data!$C:$C,'Aero 1000 all progr.'!J$3,Data!$E:$E,'Aero 1000 all progr.'!$A21,Data!$I:$I,'Aero 1000 all progr.'!$I$1,Data!$F:$F,'Aero 1000 all progr.'!$B21)</f>
        <v>205.82399999999899</v>
      </c>
      <c r="K21" s="306">
        <f>SUMIFS(Data!$H:$H,Data!$C:$C,'Aero 1000 all progr.'!K$3,Data!$E:$E,'Aero 1000 all progr.'!$A21,Data!$I:$I,'Aero 1000 all progr.'!$I$1,Data!$F:$F,'Aero 1000 all progr.'!$B21)</f>
        <v>0</v>
      </c>
      <c r="L21" s="306">
        <f>SUMIFS(Data!$H:$H,Data!$C:$C,'Aero 1000 all progr.'!L$3,Data!$E:$E,'Aero 1000 all progr.'!$A21,Data!$I:$I,'Aero 1000 all progr.'!$I$1,Data!$F:$F,'Aero 1000 all progr.'!$B21)</f>
        <v>0</v>
      </c>
      <c r="M21" s="318">
        <f t="shared" si="1"/>
        <v>93.920999999999637</v>
      </c>
    </row>
    <row r="22" spans="1:13" x14ac:dyDescent="0.35">
      <c r="A22" s="264" t="s">
        <v>16</v>
      </c>
      <c r="B22" s="265" t="s">
        <v>682</v>
      </c>
      <c r="C22" s="270">
        <v>4.4630000000000001</v>
      </c>
      <c r="D22" s="270">
        <v>9.9909999999999997</v>
      </c>
      <c r="E22" s="305">
        <v>7.4599999999999991</v>
      </c>
      <c r="F22" s="305">
        <v>193.87799999999891</v>
      </c>
      <c r="G22" s="320">
        <v>71.930666666666298</v>
      </c>
      <c r="H22" s="321">
        <f>SUM(H20:H21)</f>
        <v>65</v>
      </c>
      <c r="I22" s="270">
        <f>SUM(I20:I21)</f>
        <v>85.330999999999889</v>
      </c>
      <c r="J22" s="270">
        <f t="shared" ref="J22:L22" si="4">SUM(J20:J21)</f>
        <v>229.87599999999898</v>
      </c>
      <c r="K22" s="270">
        <f t="shared" si="4"/>
        <v>0</v>
      </c>
      <c r="L22" s="270">
        <f t="shared" si="4"/>
        <v>0</v>
      </c>
      <c r="M22" s="324">
        <f t="shared" si="1"/>
        <v>105.06899999999962</v>
      </c>
    </row>
    <row r="23" spans="1:13" x14ac:dyDescent="0.35">
      <c r="A23" s="260" t="s">
        <v>17</v>
      </c>
      <c r="B23" s="34" t="s">
        <v>724</v>
      </c>
      <c r="C23" s="306">
        <v>83.125</v>
      </c>
      <c r="D23" s="306">
        <v>108.652</v>
      </c>
      <c r="E23" s="298">
        <v>95.021999999999906</v>
      </c>
      <c r="F23" s="298">
        <v>86.1219999999999</v>
      </c>
      <c r="G23" s="313">
        <v>124.30699999999992</v>
      </c>
      <c r="H23" s="314">
        <v>42</v>
      </c>
      <c r="I23" s="306">
        <f>SUMIFS(Data!$H:$H,Data!$C:$C,'Aero 1000 all progr.'!I$3,Data!$E:$E,'Aero 1000 all progr.'!$A23,Data!$I:$I,'Aero 1000 all progr.'!$I$1,Data!$F:$F,'Aero 1000 all progr.'!$B23)</f>
        <v>84.197999999999993</v>
      </c>
      <c r="J23" s="306">
        <f>SUMIFS(Data!$H:$H,Data!$C:$C,'Aero 1000 all progr.'!J$3,Data!$E:$E,'Aero 1000 all progr.'!$A23,Data!$I:$I,'Aero 1000 all progr.'!$I$1,Data!$F:$F,'Aero 1000 all progr.'!$B23)</f>
        <v>137.49100000000001</v>
      </c>
      <c r="K23" s="306">
        <f>SUMIFS(Data!$H:$H,Data!$C:$C,'Aero 1000 all progr.'!K$3,Data!$E:$E,'Aero 1000 all progr.'!$A23,Data!$I:$I,'Aero 1000 all progr.'!$I$1,Data!$F:$F,'Aero 1000 all progr.'!$B23)</f>
        <v>0</v>
      </c>
      <c r="L23" s="306">
        <f>SUMIFS(Data!$H:$H,Data!$C:$C,'Aero 1000 all progr.'!L$3,Data!$E:$E,'Aero 1000 all progr.'!$A23,Data!$I:$I,'Aero 1000 all progr.'!$I$1,Data!$F:$F,'Aero 1000 all progr.'!$B23)</f>
        <v>0</v>
      </c>
      <c r="M23" s="318">
        <f t="shared" ref="M23:M25" si="5">SUM(I23:L23)/3</f>
        <v>73.896333333333345</v>
      </c>
    </row>
    <row r="24" spans="1:13" x14ac:dyDescent="0.35">
      <c r="A24" s="260" t="s">
        <v>17</v>
      </c>
      <c r="B24" s="34" t="s">
        <v>698</v>
      </c>
      <c r="C24" s="306">
        <v>71.604999999999805</v>
      </c>
      <c r="D24" s="306">
        <v>198.854999999999</v>
      </c>
      <c r="E24" s="298">
        <v>191.05399999999901</v>
      </c>
      <c r="F24" s="298">
        <v>174.67499999999899</v>
      </c>
      <c r="G24" s="313">
        <v>212.06299999999894</v>
      </c>
      <c r="H24" s="314">
        <v>35</v>
      </c>
      <c r="I24" s="306">
        <f>SUMIFS(Data!$H:$H,Data!$C:$C,'Aero 1000 all progr.'!I$3,Data!$E:$E,'Aero 1000 all progr.'!$A24,Data!$I:$I,'Aero 1000 all progr.'!$I$1,Data!$F:$F,'Aero 1000 all progr.'!$B24)</f>
        <v>85.391999999999797</v>
      </c>
      <c r="J24" s="306">
        <f>SUMIFS(Data!$H:$H,Data!$C:$C,'Aero 1000 all progr.'!J$3,Data!$E:$E,'Aero 1000 all progr.'!$A24,Data!$I:$I,'Aero 1000 all progr.'!$I$1,Data!$F:$F,'Aero 1000 all progr.'!$B24)</f>
        <v>261.801999999999</v>
      </c>
      <c r="K24" s="306">
        <f>SUMIFS(Data!$H:$H,Data!$C:$C,'Aero 1000 all progr.'!K$3,Data!$E:$E,'Aero 1000 all progr.'!$A24,Data!$I:$I,'Aero 1000 all progr.'!$I$1,Data!$F:$F,'Aero 1000 all progr.'!$B24)</f>
        <v>0</v>
      </c>
      <c r="L24" s="306">
        <f>SUMIFS(Data!$H:$H,Data!$C:$C,'Aero 1000 all progr.'!L$3,Data!$E:$E,'Aero 1000 all progr.'!$A24,Data!$I:$I,'Aero 1000 all progr.'!$I$1,Data!$F:$F,'Aero 1000 all progr.'!$B24)</f>
        <v>0</v>
      </c>
      <c r="M24" s="318">
        <f t="shared" si="5"/>
        <v>115.73133333333294</v>
      </c>
    </row>
    <row r="25" spans="1:13" x14ac:dyDescent="0.35">
      <c r="A25" s="260" t="s">
        <v>17</v>
      </c>
      <c r="B25" s="34" t="s">
        <v>725</v>
      </c>
      <c r="C25" s="306">
        <v>43.125999999999898</v>
      </c>
      <c r="D25" s="306">
        <v>65.813999999999893</v>
      </c>
      <c r="E25" s="298">
        <v>60.7319999999999</v>
      </c>
      <c r="F25" s="298">
        <v>64.341999999999899</v>
      </c>
      <c r="G25" s="313">
        <v>78.004666666666523</v>
      </c>
      <c r="H25" s="314">
        <v>108</v>
      </c>
      <c r="I25" s="306">
        <f>SUMIFS(Data!$H:$H,Data!$C:$C,'Aero 1000 all progr.'!I$3,Data!$E:$E,'Aero 1000 all progr.'!$A25,Data!$I:$I,'Aero 1000 all progr.'!$I$1,Data!$F:$F,'Aero 1000 all progr.'!$B25)</f>
        <v>52.043999999999997</v>
      </c>
      <c r="J25" s="306">
        <f>SUMIFS(Data!$H:$H,Data!$C:$C,'Aero 1000 all progr.'!J$3,Data!$E:$E,'Aero 1000 all progr.'!$A25,Data!$I:$I,'Aero 1000 all progr.'!$I$1,Data!$F:$F,'Aero 1000 all progr.'!$B25)</f>
        <v>76.239999999999895</v>
      </c>
      <c r="K25" s="306">
        <f>SUMIFS(Data!$H:$H,Data!$C:$C,'Aero 1000 all progr.'!K$3,Data!$E:$E,'Aero 1000 all progr.'!$A25,Data!$I:$I,'Aero 1000 all progr.'!$I$1,Data!$F:$F,'Aero 1000 all progr.'!$B25)</f>
        <v>0</v>
      </c>
      <c r="L25" s="306">
        <f>SUMIFS(Data!$H:$H,Data!$C:$C,'Aero 1000 all progr.'!L$3,Data!$E:$E,'Aero 1000 all progr.'!$A25,Data!$I:$I,'Aero 1000 all progr.'!$I$1,Data!$F:$F,'Aero 1000 all progr.'!$B25)</f>
        <v>0</v>
      </c>
      <c r="M25" s="318">
        <f t="shared" si="5"/>
        <v>42.76133333333329</v>
      </c>
    </row>
    <row r="26" spans="1:13" x14ac:dyDescent="0.35">
      <c r="A26" s="264" t="s">
        <v>17</v>
      </c>
      <c r="B26" s="265" t="s">
        <v>682</v>
      </c>
      <c r="C26" s="270">
        <v>197.85599999999968</v>
      </c>
      <c r="D26" s="270">
        <v>373.32099999999889</v>
      </c>
      <c r="E26" s="305">
        <v>346.8079999999988</v>
      </c>
      <c r="F26" s="305">
        <v>325.13899999999876</v>
      </c>
      <c r="G26" s="320">
        <v>414.37466666666541</v>
      </c>
      <c r="H26" s="321">
        <f>SUM(H23:H25)</f>
        <v>185</v>
      </c>
      <c r="I26" s="270">
        <f>SUM(I23:I25)</f>
        <v>221.63399999999979</v>
      </c>
      <c r="J26" s="270">
        <f t="shared" ref="J26:L26" si="6">SUM(J23:J25)</f>
        <v>475.53299999999888</v>
      </c>
      <c r="K26" s="270">
        <f t="shared" si="6"/>
        <v>0</v>
      </c>
      <c r="L26" s="270">
        <f t="shared" si="6"/>
        <v>0</v>
      </c>
      <c r="M26" s="324">
        <f t="shared" si="1"/>
        <v>232.38899999999956</v>
      </c>
    </row>
    <row r="27" spans="1:13" x14ac:dyDescent="0.35">
      <c r="A27" s="260" t="s">
        <v>19</v>
      </c>
      <c r="B27" s="34" t="s">
        <v>700</v>
      </c>
      <c r="C27" s="306">
        <v>25.578999999999901</v>
      </c>
      <c r="D27" s="306">
        <v>71.136999999999901</v>
      </c>
      <c r="E27" s="298">
        <v>78.444999999999894</v>
      </c>
      <c r="F27" s="298">
        <v>72.467999999999904</v>
      </c>
      <c r="G27" s="313">
        <v>82.542999999999878</v>
      </c>
      <c r="H27" s="314">
        <v>4</v>
      </c>
      <c r="I27" s="306">
        <f>SUMIFS(Data!$H:$H,Data!$C:$C,'Aero 1000 all progr.'!I$3,Data!$E:$E,'Aero 1000 all progr.'!$A27,Data!$I:$I,'Aero 1000 all progr.'!$I$1,Data!$F:$F,'Aero 1000 all progr.'!$B27)</f>
        <v>32.707000000000001</v>
      </c>
      <c r="J27" s="306">
        <f>SUMIFS(Data!$H:$H,Data!$C:$C,'Aero 1000 all progr.'!J$3,Data!$E:$E,'Aero 1000 all progr.'!$A27,Data!$I:$I,'Aero 1000 all progr.'!$I$1,Data!$F:$F,'Aero 1000 all progr.'!$B27)</f>
        <v>89.251999999999896</v>
      </c>
      <c r="K27" s="306">
        <f>SUMIFS(Data!$H:$H,Data!$C:$C,'Aero 1000 all progr.'!K$3,Data!$E:$E,'Aero 1000 all progr.'!$A27,Data!$I:$I,'Aero 1000 all progr.'!$I$1,Data!$F:$F,'Aero 1000 all progr.'!$B27)</f>
        <v>0</v>
      </c>
      <c r="L27" s="306">
        <f>SUMIFS(Data!$H:$H,Data!$C:$C,'Aero 1000 all progr.'!L$3,Data!$E:$E,'Aero 1000 all progr.'!$A27,Data!$I:$I,'Aero 1000 all progr.'!$I$1,Data!$F:$F,'Aero 1000 all progr.'!$B27)</f>
        <v>0</v>
      </c>
      <c r="M27" s="318">
        <f t="shared" si="1"/>
        <v>40.652999999999963</v>
      </c>
    </row>
    <row r="28" spans="1:13" x14ac:dyDescent="0.35">
      <c r="A28" s="260" t="s">
        <v>19</v>
      </c>
      <c r="B28" s="34" t="s">
        <v>686</v>
      </c>
      <c r="C28" s="306">
        <v>9.5830000000000002</v>
      </c>
      <c r="D28" s="306">
        <v>28.521999999999998</v>
      </c>
      <c r="E28" s="298">
        <v>39.106000000000002</v>
      </c>
      <c r="F28" s="298">
        <v>44.141999999999904</v>
      </c>
      <c r="G28" s="313">
        <v>40.450999999999965</v>
      </c>
      <c r="H28" s="314">
        <v>17</v>
      </c>
      <c r="I28" s="306">
        <f>SUMIFS(Data!$H:$H,Data!$C:$C,'Aero 1000 all progr.'!I$3,Data!$E:$E,'Aero 1000 all progr.'!$A28,Data!$I:$I,'Aero 1000 all progr.'!$I$1,Data!$F:$F,'Aero 1000 all progr.'!$B28)</f>
        <v>25.267999999999901</v>
      </c>
      <c r="J28" s="306">
        <f>SUMIFS(Data!$H:$H,Data!$C:$C,'Aero 1000 all progr.'!J$3,Data!$E:$E,'Aero 1000 all progr.'!$A28,Data!$I:$I,'Aero 1000 all progr.'!$I$1,Data!$F:$F,'Aero 1000 all progr.'!$B28)</f>
        <v>48.825000000000003</v>
      </c>
      <c r="K28" s="306">
        <f>SUMIFS(Data!$H:$H,Data!$C:$C,'Aero 1000 all progr.'!K$3,Data!$E:$E,'Aero 1000 all progr.'!$A28,Data!$I:$I,'Aero 1000 all progr.'!$I$1,Data!$F:$F,'Aero 1000 all progr.'!$B28)</f>
        <v>0</v>
      </c>
      <c r="L28" s="306">
        <f>SUMIFS(Data!$H:$H,Data!$C:$C,'Aero 1000 all progr.'!L$3,Data!$E:$E,'Aero 1000 all progr.'!$A28,Data!$I:$I,'Aero 1000 all progr.'!$I$1,Data!$F:$F,'Aero 1000 all progr.'!$B28)</f>
        <v>0</v>
      </c>
      <c r="M28" s="318">
        <f t="shared" si="1"/>
        <v>24.697666666666635</v>
      </c>
    </row>
    <row r="29" spans="1:13" x14ac:dyDescent="0.35">
      <c r="A29" s="264" t="s">
        <v>19</v>
      </c>
      <c r="B29" s="265" t="s">
        <v>682</v>
      </c>
      <c r="C29" s="270">
        <v>35.1619999999999</v>
      </c>
      <c r="D29" s="270">
        <v>99.658999999999907</v>
      </c>
      <c r="E29" s="305">
        <v>117.5509999999999</v>
      </c>
      <c r="F29" s="305">
        <v>116.60999999999981</v>
      </c>
      <c r="G29" s="320">
        <v>122.99399999999984</v>
      </c>
      <c r="H29" s="321">
        <f>SUM(H27:H28)</f>
        <v>21</v>
      </c>
      <c r="I29" s="270">
        <f>SUM(I27:I28)</f>
        <v>57.974999999999902</v>
      </c>
      <c r="J29" s="270">
        <f t="shared" ref="J29:L29" si="7">SUM(J27:J28)</f>
        <v>138.07699999999988</v>
      </c>
      <c r="K29" s="270">
        <f t="shared" si="7"/>
        <v>0</v>
      </c>
      <c r="L29" s="270">
        <f t="shared" si="7"/>
        <v>0</v>
      </c>
      <c r="M29" s="324">
        <f t="shared" si="1"/>
        <v>65.350666666666598</v>
      </c>
    </row>
    <row r="30" spans="1:13" x14ac:dyDescent="0.35">
      <c r="A30" s="260" t="s">
        <v>21</v>
      </c>
      <c r="B30" s="34" t="s">
        <v>695</v>
      </c>
      <c r="C30" s="306">
        <v>15.37</v>
      </c>
      <c r="D30" s="306">
        <v>42.794999999999902</v>
      </c>
      <c r="E30" s="298">
        <v>39.015999999999998</v>
      </c>
      <c r="F30" s="298">
        <v>37.363999999999997</v>
      </c>
      <c r="G30" s="313">
        <v>44.848333333333301</v>
      </c>
      <c r="H30" s="314">
        <v>26</v>
      </c>
      <c r="I30" s="306">
        <f>SUMIFS(Data!$H:$H,Data!$C:$C,'Aero 1000 all progr.'!I$3,Data!$E:$E,'Aero 1000 all progr.'!$A30,Data!$I:$I,'Aero 1000 all progr.'!$I$1,Data!$F:$F,'Aero 1000 all progr.'!$B30)</f>
        <v>10.324</v>
      </c>
      <c r="J30" s="306">
        <f>SUMIFS(Data!$H:$H,Data!$C:$C,'Aero 1000 all progr.'!J$3,Data!$E:$E,'Aero 1000 all progr.'!$A30,Data!$I:$I,'Aero 1000 all progr.'!$I$1,Data!$F:$F,'Aero 1000 all progr.'!$B30)</f>
        <v>39.799999999999898</v>
      </c>
      <c r="K30" s="306">
        <f>SUMIFS(Data!$H:$H,Data!$C:$C,'Aero 1000 all progr.'!K$3,Data!$E:$E,'Aero 1000 all progr.'!$A30,Data!$I:$I,'Aero 1000 all progr.'!$I$1,Data!$F:$F,'Aero 1000 all progr.'!$B30)</f>
        <v>0</v>
      </c>
      <c r="L30" s="306">
        <f>SUMIFS(Data!$H:$H,Data!$C:$C,'Aero 1000 all progr.'!L$3,Data!$E:$E,'Aero 1000 all progr.'!$A30,Data!$I:$I,'Aero 1000 all progr.'!$I$1,Data!$F:$F,'Aero 1000 all progr.'!$B30)</f>
        <v>0</v>
      </c>
      <c r="M30" s="318">
        <f t="shared" ref="M30:M31" si="8">SUM(I30:L30)/3</f>
        <v>16.707999999999966</v>
      </c>
    </row>
    <row r="31" spans="1:13" x14ac:dyDescent="0.35">
      <c r="A31" s="260" t="s">
        <v>21</v>
      </c>
      <c r="B31" s="34" t="s">
        <v>687</v>
      </c>
      <c r="C31" s="306">
        <v>34.244</v>
      </c>
      <c r="D31" s="306">
        <v>57.454999999999899</v>
      </c>
      <c r="E31" s="298">
        <v>60.811999999999898</v>
      </c>
      <c r="F31" s="298">
        <v>50.905999999999899</v>
      </c>
      <c r="G31" s="313">
        <v>67.805666666666568</v>
      </c>
      <c r="H31" s="314">
        <v>12</v>
      </c>
      <c r="I31" s="306">
        <f>SUMIFS(Data!$H:$H,Data!$C:$C,'Aero 1000 all progr.'!I$3,Data!$E:$E,'Aero 1000 all progr.'!$A31,Data!$I:$I,'Aero 1000 all progr.'!$I$1,Data!$F:$F,'Aero 1000 all progr.'!$B31)</f>
        <v>30.37</v>
      </c>
      <c r="J31" s="306">
        <f>SUMIFS(Data!$H:$H,Data!$C:$C,'Aero 1000 all progr.'!J$3,Data!$E:$E,'Aero 1000 all progr.'!$A31,Data!$I:$I,'Aero 1000 all progr.'!$I$1,Data!$F:$F,'Aero 1000 all progr.'!$B31)</f>
        <v>60.380999999999901</v>
      </c>
      <c r="K31" s="306">
        <f>SUMIFS(Data!$H:$H,Data!$C:$C,'Aero 1000 all progr.'!K$3,Data!$E:$E,'Aero 1000 all progr.'!$A31,Data!$I:$I,'Aero 1000 all progr.'!$I$1,Data!$F:$F,'Aero 1000 all progr.'!$B31)</f>
        <v>0</v>
      </c>
      <c r="L31" s="306">
        <f>SUMIFS(Data!$H:$H,Data!$C:$C,'Aero 1000 all progr.'!L$3,Data!$E:$E,'Aero 1000 all progr.'!$A31,Data!$I:$I,'Aero 1000 all progr.'!$I$1,Data!$F:$F,'Aero 1000 all progr.'!$B31)</f>
        <v>0</v>
      </c>
      <c r="M31" s="318">
        <f t="shared" si="8"/>
        <v>30.250333333333302</v>
      </c>
    </row>
    <row r="32" spans="1:13" x14ac:dyDescent="0.35">
      <c r="A32" s="264" t="s">
        <v>21</v>
      </c>
      <c r="B32" s="265" t="s">
        <v>682</v>
      </c>
      <c r="C32" s="270">
        <v>49.613999999999997</v>
      </c>
      <c r="D32" s="270">
        <v>100.2499999999998</v>
      </c>
      <c r="E32" s="305">
        <v>99.827999999999889</v>
      </c>
      <c r="F32" s="305">
        <v>88.269999999999897</v>
      </c>
      <c r="G32" s="320">
        <v>112.65399999999987</v>
      </c>
      <c r="H32" s="321">
        <f>SUM(H30:H31)</f>
        <v>38</v>
      </c>
      <c r="I32" s="270">
        <f>SUM(I30:I31)</f>
        <v>40.694000000000003</v>
      </c>
      <c r="J32" s="270">
        <f t="shared" ref="J32:L32" si="9">SUM(J30:J31)</f>
        <v>100.1809999999998</v>
      </c>
      <c r="K32" s="270">
        <f t="shared" si="9"/>
        <v>0</v>
      </c>
      <c r="L32" s="270">
        <f t="shared" si="9"/>
        <v>0</v>
      </c>
      <c r="M32" s="324">
        <f t="shared" si="1"/>
        <v>46.958333333333265</v>
      </c>
    </row>
    <row r="33" spans="1:13" x14ac:dyDescent="0.35">
      <c r="A33" s="260" t="s">
        <v>23</v>
      </c>
      <c r="B33" s="34" t="s">
        <v>694</v>
      </c>
      <c r="C33" s="306">
        <v>2.532</v>
      </c>
      <c r="D33" s="306">
        <v>13.33</v>
      </c>
      <c r="E33" s="298">
        <v>15.863</v>
      </c>
      <c r="F33" s="298">
        <v>15.494999999999999</v>
      </c>
      <c r="G33" s="313">
        <v>15.74</v>
      </c>
      <c r="H33" s="314">
        <v>45</v>
      </c>
      <c r="I33" s="306">
        <f>SUMIFS(Data!$H:$H,Data!$C:$C,'Aero 1000 all progr.'!I$3,Data!$E:$E,'Aero 1000 all progr.'!$A33,Data!$I:$I,'Aero 1000 all progr.'!$I$1,Data!$F:$F,'Aero 1000 all progr.'!$B33)</f>
        <v>12.2</v>
      </c>
      <c r="J33" s="306">
        <f>SUMIFS(Data!$H:$H,Data!$C:$C,'Aero 1000 all progr.'!J$3,Data!$E:$E,'Aero 1000 all progr.'!$A33,Data!$I:$I,'Aero 1000 all progr.'!$I$1,Data!$F:$F,'Aero 1000 all progr.'!$B33)</f>
        <v>17.795000000000002</v>
      </c>
      <c r="K33" s="306">
        <f>SUMIFS(Data!$H:$H,Data!$C:$C,'Aero 1000 all progr.'!K$3,Data!$E:$E,'Aero 1000 all progr.'!$A33,Data!$I:$I,'Aero 1000 all progr.'!$I$1,Data!$F:$F,'Aero 1000 all progr.'!$B33)</f>
        <v>0</v>
      </c>
      <c r="L33" s="306">
        <f>SUMIFS(Data!$H:$H,Data!$C:$C,'Aero 1000 all progr.'!L$3,Data!$E:$E,'Aero 1000 all progr.'!$A33,Data!$I:$I,'Aero 1000 all progr.'!$I$1,Data!$F:$F,'Aero 1000 all progr.'!$B33)</f>
        <v>0</v>
      </c>
      <c r="M33" s="318">
        <f t="shared" si="1"/>
        <v>9.9983333333333331</v>
      </c>
    </row>
    <row r="34" spans="1:13" x14ac:dyDescent="0.35">
      <c r="A34" s="264" t="s">
        <v>23</v>
      </c>
      <c r="B34" s="265" t="s">
        <v>682</v>
      </c>
      <c r="C34" s="270">
        <v>2.532</v>
      </c>
      <c r="D34" s="270">
        <v>13.33</v>
      </c>
      <c r="E34" s="305">
        <v>15.863</v>
      </c>
      <c r="F34" s="305">
        <v>15.494999999999999</v>
      </c>
      <c r="G34" s="320">
        <v>15.74</v>
      </c>
      <c r="H34" s="321">
        <f>SUM(H33)</f>
        <v>45</v>
      </c>
      <c r="I34" s="270">
        <f>SUM(I33)</f>
        <v>12.2</v>
      </c>
      <c r="J34" s="270">
        <f t="shared" ref="J34:L34" si="10">SUM(J33)</f>
        <v>17.795000000000002</v>
      </c>
      <c r="K34" s="270">
        <f t="shared" si="10"/>
        <v>0</v>
      </c>
      <c r="L34" s="270">
        <f t="shared" si="10"/>
        <v>0</v>
      </c>
      <c r="M34" s="324">
        <f t="shared" si="1"/>
        <v>9.9983333333333331</v>
      </c>
    </row>
    <row r="35" spans="1:13" x14ac:dyDescent="0.35">
      <c r="A35" s="260" t="s">
        <v>26</v>
      </c>
      <c r="B35" s="34" t="s">
        <v>686</v>
      </c>
      <c r="C35" s="306">
        <v>2.9969999999999999</v>
      </c>
      <c r="D35" s="306">
        <v>20.130999999999901</v>
      </c>
      <c r="E35" s="298">
        <v>26.5229999999999</v>
      </c>
      <c r="F35" s="298">
        <v>19.66</v>
      </c>
      <c r="G35" s="313">
        <v>23.103666666666598</v>
      </c>
      <c r="H35" s="314">
        <v>9</v>
      </c>
      <c r="I35" s="306">
        <f>SUMIFS(Data!$H:$H,Data!$C:$C,'Aero 1000 all progr.'!I$3,Data!$E:$E,'Aero 1000 all progr.'!$A35,Data!$I:$I,'Aero 1000 all progr.'!$I$1,Data!$F:$F,'Aero 1000 all progr.'!$B35)</f>
        <v>2.9969999999999999</v>
      </c>
      <c r="J35" s="306">
        <f>SUMIFS(Data!$H:$H,Data!$C:$C,'Aero 1000 all progr.'!J$3,Data!$E:$E,'Aero 1000 all progr.'!$A35,Data!$I:$I,'Aero 1000 all progr.'!$I$1,Data!$F:$F,'Aero 1000 all progr.'!$B35)</f>
        <v>33.597000000000001</v>
      </c>
      <c r="K35" s="306">
        <f>SUMIFS(Data!$H:$H,Data!$C:$C,'Aero 1000 all progr.'!K$3,Data!$E:$E,'Aero 1000 all progr.'!$A35,Data!$I:$I,'Aero 1000 all progr.'!$I$1,Data!$F:$F,'Aero 1000 all progr.'!$B35)</f>
        <v>0</v>
      </c>
      <c r="L35" s="306">
        <f>SUMIFS(Data!$H:$H,Data!$C:$C,'Aero 1000 all progr.'!L$3,Data!$E:$E,'Aero 1000 all progr.'!$A35,Data!$I:$I,'Aero 1000 all progr.'!$I$1,Data!$F:$F,'Aero 1000 all progr.'!$B35)</f>
        <v>0</v>
      </c>
      <c r="M35" s="318">
        <f t="shared" ref="M35:M37" si="11">SUM(I35:L35)/3</f>
        <v>12.198</v>
      </c>
    </row>
    <row r="36" spans="1:13" x14ac:dyDescent="0.35">
      <c r="A36" s="260" t="s">
        <v>26</v>
      </c>
      <c r="B36" s="34" t="s">
        <v>685</v>
      </c>
      <c r="C36" s="306">
        <v>2.331</v>
      </c>
      <c r="D36" s="306">
        <v>24.93</v>
      </c>
      <c r="E36" s="298">
        <v>20.731999999999999</v>
      </c>
      <c r="F36" s="298">
        <v>23.66</v>
      </c>
      <c r="G36" s="313">
        <v>23.884333333333331</v>
      </c>
      <c r="H36" s="314">
        <v>39</v>
      </c>
      <c r="I36" s="306">
        <f>SUMIFS(Data!$H:$H,Data!$C:$C,'Aero 1000 all progr.'!I$3,Data!$E:$E,'Aero 1000 all progr.'!$A36,Data!$I:$I,'Aero 1000 all progr.'!$I$1,Data!$F:$F,'Aero 1000 all progr.'!$B36)</f>
        <v>2.331</v>
      </c>
      <c r="J36" s="306">
        <f>SUMIFS(Data!$H:$H,Data!$C:$C,'Aero 1000 all progr.'!J$3,Data!$E:$E,'Aero 1000 all progr.'!$A36,Data!$I:$I,'Aero 1000 all progr.'!$I$1,Data!$F:$F,'Aero 1000 all progr.'!$B36)</f>
        <v>26.922999999999899</v>
      </c>
      <c r="K36" s="306">
        <f>SUMIFS(Data!$H:$H,Data!$C:$C,'Aero 1000 all progr.'!K$3,Data!$E:$E,'Aero 1000 all progr.'!$A36,Data!$I:$I,'Aero 1000 all progr.'!$I$1,Data!$F:$F,'Aero 1000 all progr.'!$B36)</f>
        <v>0</v>
      </c>
      <c r="L36" s="306">
        <f>SUMIFS(Data!$H:$H,Data!$C:$C,'Aero 1000 all progr.'!L$3,Data!$E:$E,'Aero 1000 all progr.'!$A36,Data!$I:$I,'Aero 1000 all progr.'!$I$1,Data!$F:$F,'Aero 1000 all progr.'!$B36)</f>
        <v>0</v>
      </c>
      <c r="M36" s="318">
        <f t="shared" si="11"/>
        <v>9.7513333333332994</v>
      </c>
    </row>
    <row r="37" spans="1:13" x14ac:dyDescent="0.35">
      <c r="A37" s="260" t="s">
        <v>26</v>
      </c>
      <c r="B37" s="34" t="s">
        <v>709</v>
      </c>
      <c r="C37" s="306">
        <v>30.924999999999901</v>
      </c>
      <c r="D37" s="306">
        <v>67.880999999999901</v>
      </c>
      <c r="E37" s="298">
        <v>78.947999999999993</v>
      </c>
      <c r="F37" s="298">
        <v>75.4909999999999</v>
      </c>
      <c r="G37" s="313">
        <v>84.414999999999893</v>
      </c>
      <c r="H37" s="314">
        <v>13</v>
      </c>
      <c r="I37" s="306">
        <f>SUMIFS(Data!$H:$H,Data!$C:$C,'Aero 1000 all progr.'!I$3,Data!$E:$E,'Aero 1000 all progr.'!$A37,Data!$I:$I,'Aero 1000 all progr.'!$I$1,Data!$F:$F,'Aero 1000 all progr.'!$B37)</f>
        <v>23.409999999999901</v>
      </c>
      <c r="J37" s="306">
        <f>SUMIFS(Data!$H:$H,Data!$C:$C,'Aero 1000 all progr.'!J$3,Data!$E:$E,'Aero 1000 all progr.'!$A37,Data!$I:$I,'Aero 1000 all progr.'!$I$1,Data!$F:$F,'Aero 1000 all progr.'!$B37)</f>
        <v>80.948999999999899</v>
      </c>
      <c r="K37" s="306">
        <f>SUMIFS(Data!$H:$H,Data!$C:$C,'Aero 1000 all progr.'!K$3,Data!$E:$E,'Aero 1000 all progr.'!$A37,Data!$I:$I,'Aero 1000 all progr.'!$I$1,Data!$F:$F,'Aero 1000 all progr.'!$B37)</f>
        <v>0</v>
      </c>
      <c r="L37" s="306">
        <f>SUMIFS(Data!$H:$H,Data!$C:$C,'Aero 1000 all progr.'!L$3,Data!$E:$E,'Aero 1000 all progr.'!$A37,Data!$I:$I,'Aero 1000 all progr.'!$I$1,Data!$F:$F,'Aero 1000 all progr.'!$B37)</f>
        <v>0</v>
      </c>
      <c r="M37" s="318">
        <f t="shared" si="11"/>
        <v>34.786333333333268</v>
      </c>
    </row>
    <row r="38" spans="1:13" x14ac:dyDescent="0.35">
      <c r="A38" s="264" t="s">
        <v>26</v>
      </c>
      <c r="B38" s="265" t="s">
        <v>682</v>
      </c>
      <c r="C38" s="270">
        <v>36.252999999999901</v>
      </c>
      <c r="D38" s="270">
        <v>112.94199999999981</v>
      </c>
      <c r="E38" s="305">
        <v>126.20299999999989</v>
      </c>
      <c r="F38" s="305">
        <v>118.81099999999989</v>
      </c>
      <c r="G38" s="320">
        <v>131.40299999999982</v>
      </c>
      <c r="H38" s="321">
        <f>SUM(H35:H37)</f>
        <v>61</v>
      </c>
      <c r="I38" s="270">
        <f>SUM(I35:I37)</f>
        <v>28.7379999999999</v>
      </c>
      <c r="J38" s="270">
        <f t="shared" ref="J38:L38" si="12">SUM(J35:J37)</f>
        <v>141.4689999999998</v>
      </c>
      <c r="K38" s="270">
        <f t="shared" si="12"/>
        <v>0</v>
      </c>
      <c r="L38" s="270">
        <f t="shared" si="12"/>
        <v>0</v>
      </c>
      <c r="M38" s="324">
        <f t="shared" si="1"/>
        <v>56.735666666666567</v>
      </c>
    </row>
    <row r="39" spans="1:13" x14ac:dyDescent="0.35">
      <c r="A39" s="260" t="s">
        <v>48</v>
      </c>
      <c r="B39" s="34" t="s">
        <v>710</v>
      </c>
      <c r="C39" s="306">
        <v>12.590999999999999</v>
      </c>
      <c r="D39" s="306">
        <v>41.198999999999998</v>
      </c>
      <c r="E39" s="298">
        <v>44.856000000000002</v>
      </c>
      <c r="F39" s="298">
        <v>44.379999999999903</v>
      </c>
      <c r="G39" s="313">
        <v>47.675333333333299</v>
      </c>
      <c r="H39" s="314">
        <v>40</v>
      </c>
      <c r="I39" s="306">
        <f>SUMIFS(Data!$H:$H,Data!$C:$C,'Aero 1000 all progr.'!I$3,Data!$E:$E,'Aero 1000 all progr.'!$A39,Data!$I:$I,'Aero 1000 all progr.'!$I$1,Data!$F:$F,'Aero 1000 all progr.'!$B39)</f>
        <v>13.358000000000001</v>
      </c>
      <c r="J39" s="306">
        <f>SUMIFS(Data!$H:$H,Data!$C:$C,'Aero 1000 all progr.'!J$3,Data!$E:$E,'Aero 1000 all progr.'!$A39,Data!$I:$I,'Aero 1000 all progr.'!$I$1,Data!$F:$F,'Aero 1000 all progr.'!$B39)</f>
        <v>45.942999999999898</v>
      </c>
      <c r="K39" s="306">
        <f>SUMIFS(Data!$H:$H,Data!$C:$C,'Aero 1000 all progr.'!K$3,Data!$E:$E,'Aero 1000 all progr.'!$A39,Data!$I:$I,'Aero 1000 all progr.'!$I$1,Data!$F:$F,'Aero 1000 all progr.'!$B39)</f>
        <v>0</v>
      </c>
      <c r="L39" s="306">
        <f>SUMIFS(Data!$H:$H,Data!$C:$C,'Aero 1000 all progr.'!L$3,Data!$E:$E,'Aero 1000 all progr.'!$A39,Data!$I:$I,'Aero 1000 all progr.'!$I$1,Data!$F:$F,'Aero 1000 all progr.'!$B39)</f>
        <v>0</v>
      </c>
      <c r="M39" s="318">
        <f t="shared" si="1"/>
        <v>19.766999999999967</v>
      </c>
    </row>
    <row r="40" spans="1:13" x14ac:dyDescent="0.35">
      <c r="A40" s="260" t="s">
        <v>48</v>
      </c>
      <c r="B40" s="34" t="s">
        <v>712</v>
      </c>
      <c r="C40" s="306">
        <v>2.0649999999999999</v>
      </c>
      <c r="D40" s="306">
        <v>16.856000000000002</v>
      </c>
      <c r="E40" s="298">
        <v>24.7349999999999</v>
      </c>
      <c r="F40" s="298">
        <v>22.831</v>
      </c>
      <c r="G40" s="313">
        <v>22.162333333333304</v>
      </c>
      <c r="H40" s="314">
        <v>18</v>
      </c>
      <c r="I40" s="306">
        <f>SUMIFS(Data!$H:$H,Data!$C:$C,'Aero 1000 all progr.'!I$3,Data!$E:$E,'Aero 1000 all progr.'!$A40,Data!$I:$I,'Aero 1000 all progr.'!$I$1,Data!$F:$F,'Aero 1000 all progr.'!$B40)</f>
        <v>6.4290000000000003</v>
      </c>
      <c r="J40" s="306">
        <f>SUMIFS(Data!$H:$H,Data!$C:$C,'Aero 1000 all progr.'!J$3,Data!$E:$E,'Aero 1000 all progr.'!$A40,Data!$I:$I,'Aero 1000 all progr.'!$I$1,Data!$F:$F,'Aero 1000 all progr.'!$B40)</f>
        <v>28.661999999999999</v>
      </c>
      <c r="K40" s="306">
        <f>SUMIFS(Data!$H:$H,Data!$C:$C,'Aero 1000 all progr.'!K$3,Data!$E:$E,'Aero 1000 all progr.'!$A40,Data!$I:$I,'Aero 1000 all progr.'!$I$1,Data!$F:$F,'Aero 1000 all progr.'!$B40)</f>
        <v>0</v>
      </c>
      <c r="L40" s="306">
        <f>SUMIFS(Data!$H:$H,Data!$C:$C,'Aero 1000 all progr.'!L$3,Data!$E:$E,'Aero 1000 all progr.'!$A40,Data!$I:$I,'Aero 1000 all progr.'!$I$1,Data!$F:$F,'Aero 1000 all progr.'!$B40)</f>
        <v>0</v>
      </c>
      <c r="M40" s="318">
        <f t="shared" si="1"/>
        <v>11.697000000000001</v>
      </c>
    </row>
    <row r="41" spans="1:13" x14ac:dyDescent="0.35">
      <c r="A41" s="264" t="s">
        <v>48</v>
      </c>
      <c r="B41" s="265" t="s">
        <v>682</v>
      </c>
      <c r="C41" s="270">
        <v>14.655999999999999</v>
      </c>
      <c r="D41" s="270">
        <v>58.055</v>
      </c>
      <c r="E41" s="305">
        <v>69.590999999999894</v>
      </c>
      <c r="F41" s="305">
        <v>67.210999999999899</v>
      </c>
      <c r="G41" s="320">
        <v>69.837666666666607</v>
      </c>
      <c r="H41" s="321">
        <f>SUM(H39:H40)</f>
        <v>58</v>
      </c>
      <c r="I41" s="270">
        <f>SUM(I39:I40)</f>
        <v>19.786999999999999</v>
      </c>
      <c r="J41" s="270">
        <f t="shared" ref="J41:L41" si="13">SUM(J39:J40)</f>
        <v>74.604999999999905</v>
      </c>
      <c r="K41" s="270">
        <f t="shared" si="13"/>
        <v>0</v>
      </c>
      <c r="L41" s="270">
        <f t="shared" si="13"/>
        <v>0</v>
      </c>
      <c r="M41" s="324">
        <f t="shared" si="1"/>
        <v>31.46399999999997</v>
      </c>
    </row>
    <row r="42" spans="1:13" x14ac:dyDescent="0.35">
      <c r="A42" s="260" t="s">
        <v>49</v>
      </c>
      <c r="B42" s="34" t="s">
        <v>688</v>
      </c>
      <c r="C42" s="306">
        <v>132.44199999999901</v>
      </c>
      <c r="D42" s="306">
        <v>136.53899999999899</v>
      </c>
      <c r="E42" s="298">
        <v>124.079999999999</v>
      </c>
      <c r="F42" s="298">
        <v>149.08699999999899</v>
      </c>
      <c r="G42" s="313">
        <v>180.71599999999867</v>
      </c>
      <c r="H42" s="314">
        <v>42</v>
      </c>
      <c r="I42" s="306">
        <f>SUMIFS(Data!$H:$H,Data!$C:$C,'Aero 1000 all progr.'!I$3,Data!$E:$E,'Aero 1000 all progr.'!$A42,Data!$I:$I,'Aero 1000 all progr.'!$I$1,Data!$F:$F,'Aero 1000 all progr.'!$B42)</f>
        <v>126.960999999999</v>
      </c>
      <c r="J42" s="306">
        <f>SUMIFS(Data!$H:$H,Data!$C:$C,'Aero 1000 all progr.'!J$3,Data!$E:$E,'Aero 1000 all progr.'!$A42,Data!$I:$I,'Aero 1000 all progr.'!$I$1,Data!$F:$F,'Aero 1000 all progr.'!$B42)</f>
        <v>158.480999999999</v>
      </c>
      <c r="K42" s="306">
        <f>SUMIFS(Data!$H:$H,Data!$C:$C,'Aero 1000 all progr.'!K$3,Data!$E:$E,'Aero 1000 all progr.'!$A42,Data!$I:$I,'Aero 1000 all progr.'!$I$1,Data!$F:$F,'Aero 1000 all progr.'!$B42)</f>
        <v>0</v>
      </c>
      <c r="L42" s="306">
        <f>SUMIFS(Data!$H:$H,Data!$C:$C,'Aero 1000 all progr.'!L$3,Data!$E:$E,'Aero 1000 all progr.'!$A42,Data!$I:$I,'Aero 1000 all progr.'!$I$1,Data!$F:$F,'Aero 1000 all progr.'!$B42)</f>
        <v>0</v>
      </c>
      <c r="M42" s="318">
        <f t="shared" ref="M42" si="14">SUM(I42:L42)/3</f>
        <v>95.147333333332668</v>
      </c>
    </row>
    <row r="43" spans="1:13" x14ac:dyDescent="0.35">
      <c r="A43" s="264" t="s">
        <v>49</v>
      </c>
      <c r="B43" s="265" t="s">
        <v>682</v>
      </c>
      <c r="C43" s="270">
        <v>132.44199999999901</v>
      </c>
      <c r="D43" s="270">
        <v>136.53899999999899</v>
      </c>
      <c r="E43" s="305">
        <v>124.079999999999</v>
      </c>
      <c r="F43" s="305">
        <v>149.08699999999899</v>
      </c>
      <c r="G43" s="320">
        <v>180.71599999999867</v>
      </c>
      <c r="H43" s="321">
        <f>SUM(H42)</f>
        <v>42</v>
      </c>
      <c r="I43" s="270">
        <f>SUM(I42)</f>
        <v>126.960999999999</v>
      </c>
      <c r="J43" s="270">
        <f t="shared" ref="J43:L43" si="15">SUM(J42)</f>
        <v>158.480999999999</v>
      </c>
      <c r="K43" s="270">
        <f t="shared" si="15"/>
        <v>0</v>
      </c>
      <c r="L43" s="270">
        <f t="shared" si="15"/>
        <v>0</v>
      </c>
      <c r="M43" s="324">
        <f t="shared" si="1"/>
        <v>95.147333333332668</v>
      </c>
    </row>
    <row r="44" spans="1:13" x14ac:dyDescent="0.35">
      <c r="A44" s="260" t="s">
        <v>28</v>
      </c>
      <c r="B44" s="34" t="s">
        <v>726</v>
      </c>
      <c r="C44" s="306">
        <v>19.396999999999998</v>
      </c>
      <c r="D44" s="306">
        <v>42.006999999999998</v>
      </c>
      <c r="E44" s="298">
        <v>45.489999999999903</v>
      </c>
      <c r="F44" s="298">
        <v>39.325999999999901</v>
      </c>
      <c r="G44" s="313">
        <v>48.739999999999931</v>
      </c>
      <c r="H44" s="314">
        <v>20</v>
      </c>
      <c r="I44" s="306">
        <f>SUMIFS(Data!$H:$H,Data!$C:$C,'Aero 1000 all progr.'!I$3,Data!$E:$E,'Aero 1000 all progr.'!$A44,Data!$I:$I,'Aero 1000 all progr.'!$I$1,Data!$F:$F,'Aero 1000 all progr.'!$B44)</f>
        <v>24.994999999999902</v>
      </c>
      <c r="J44" s="306">
        <f>SUMIFS(Data!$H:$H,Data!$C:$C,'Aero 1000 all progr.'!J$3,Data!$E:$E,'Aero 1000 all progr.'!$A44,Data!$I:$I,'Aero 1000 all progr.'!$I$1,Data!$F:$F,'Aero 1000 all progr.'!$B44)</f>
        <v>46.590999999999902</v>
      </c>
      <c r="K44" s="306">
        <f>SUMIFS(Data!$H:$H,Data!$C:$C,'Aero 1000 all progr.'!K$3,Data!$E:$E,'Aero 1000 all progr.'!$A44,Data!$I:$I,'Aero 1000 all progr.'!$I$1,Data!$F:$F,'Aero 1000 all progr.'!$B44)</f>
        <v>0</v>
      </c>
      <c r="L44" s="306">
        <f>SUMIFS(Data!$H:$H,Data!$C:$C,'Aero 1000 all progr.'!L$3,Data!$E:$E,'Aero 1000 all progr.'!$A44,Data!$I:$I,'Aero 1000 all progr.'!$I$1,Data!$F:$F,'Aero 1000 all progr.'!$B44)</f>
        <v>0</v>
      </c>
      <c r="M44" s="318">
        <f t="shared" si="1"/>
        <v>23.861999999999934</v>
      </c>
    </row>
    <row r="45" spans="1:13" x14ac:dyDescent="0.35">
      <c r="A45" s="264" t="s">
        <v>28</v>
      </c>
      <c r="B45" s="265" t="s">
        <v>682</v>
      </c>
      <c r="C45" s="270">
        <v>19.396999999999998</v>
      </c>
      <c r="D45" s="270">
        <v>42.006999999999998</v>
      </c>
      <c r="E45" s="305">
        <v>45.489999999999903</v>
      </c>
      <c r="F45" s="305">
        <v>39.325999999999901</v>
      </c>
      <c r="G45" s="320">
        <v>48.739999999999931</v>
      </c>
      <c r="H45" s="321">
        <f>SUM(H44)</f>
        <v>20</v>
      </c>
      <c r="I45" s="270">
        <f>SUM(I44)</f>
        <v>24.994999999999902</v>
      </c>
      <c r="J45" s="270">
        <f t="shared" ref="J45:L45" si="16">SUM(J44)</f>
        <v>46.590999999999902</v>
      </c>
      <c r="K45" s="270">
        <f t="shared" si="16"/>
        <v>0</v>
      </c>
      <c r="L45" s="270">
        <f t="shared" si="16"/>
        <v>0</v>
      </c>
      <c r="M45" s="324">
        <f t="shared" si="1"/>
        <v>23.861999999999934</v>
      </c>
    </row>
    <row r="46" spans="1:13" x14ac:dyDescent="0.35">
      <c r="A46" s="260" t="s">
        <v>29</v>
      </c>
      <c r="B46" s="34" t="s">
        <v>727</v>
      </c>
      <c r="C46" s="306">
        <v>0</v>
      </c>
      <c r="D46" s="306">
        <v>0</v>
      </c>
      <c r="E46" s="298">
        <v>0</v>
      </c>
      <c r="F46" s="298">
        <v>0</v>
      </c>
      <c r="G46" s="313">
        <v>0</v>
      </c>
      <c r="H46" s="314">
        <v>10</v>
      </c>
      <c r="I46" s="306">
        <f>SUMIFS(Data!$H:$H,Data!$C:$C,'Aero 1000 all progr.'!I$3,Data!$E:$E,'Aero 1000 all progr.'!$A46,Data!$I:$I,'Aero 1000 all progr.'!$I$1,Data!$F:$F,'Aero 1000 all progr.'!$B46)</f>
        <v>0</v>
      </c>
      <c r="J46" s="306">
        <f>SUMIFS(Data!$H:$H,Data!$C:$C,'Aero 1000 all progr.'!J$3,Data!$E:$E,'Aero 1000 all progr.'!$A46,Data!$I:$I,'Aero 1000 all progr.'!$I$1,Data!$F:$F,'Aero 1000 all progr.'!$B46)</f>
        <v>0</v>
      </c>
      <c r="K46" s="306">
        <f>SUMIFS(Data!$H:$H,Data!$C:$C,'Aero 1000 all progr.'!K$3,Data!$E:$E,'Aero 1000 all progr.'!$A46,Data!$I:$I,'Aero 1000 all progr.'!$I$1,Data!$F:$F,'Aero 1000 all progr.'!$B46)</f>
        <v>0</v>
      </c>
      <c r="L46" s="306">
        <f>SUMIFS(Data!$H:$H,Data!$C:$C,'Aero 1000 all progr.'!L$3,Data!$E:$E,'Aero 1000 all progr.'!$A46,Data!$I:$I,'Aero 1000 all progr.'!$I$1,Data!$F:$F,'Aero 1000 all progr.'!$B46)</f>
        <v>0</v>
      </c>
      <c r="M46" s="318">
        <f t="shared" ref="M46:M47" si="17">SUM(I46:L46)/3</f>
        <v>0</v>
      </c>
    </row>
    <row r="47" spans="1:13" x14ac:dyDescent="0.35">
      <c r="A47" s="260" t="s">
        <v>29</v>
      </c>
      <c r="B47" s="34" t="s">
        <v>728</v>
      </c>
      <c r="C47" s="306">
        <v>1.649</v>
      </c>
      <c r="D47" s="306">
        <v>9.81</v>
      </c>
      <c r="E47" s="298">
        <v>10.08</v>
      </c>
      <c r="F47" s="298">
        <v>7.3159999999999998</v>
      </c>
      <c r="G47" s="313">
        <v>9.6183333333333341</v>
      </c>
      <c r="H47" s="314">
        <v>17</v>
      </c>
      <c r="I47" s="306">
        <f>SUMIFS(Data!$H:$H,Data!$C:$C,'Aero 1000 all progr.'!I$3,Data!$E:$E,'Aero 1000 all progr.'!$A47,Data!$I:$I,'Aero 1000 all progr.'!$I$1,Data!$F:$F,'Aero 1000 all progr.'!$B47)</f>
        <v>3.6659999999999999</v>
      </c>
      <c r="J47" s="306">
        <f>SUMIFS(Data!$H:$H,Data!$C:$C,'Aero 1000 all progr.'!J$3,Data!$E:$E,'Aero 1000 all progr.'!$A47,Data!$I:$I,'Aero 1000 all progr.'!$I$1,Data!$F:$F,'Aero 1000 all progr.'!$B47)</f>
        <v>24.048999999999999</v>
      </c>
      <c r="K47" s="306">
        <f>SUMIFS(Data!$H:$H,Data!$C:$C,'Aero 1000 all progr.'!K$3,Data!$E:$E,'Aero 1000 all progr.'!$A47,Data!$I:$I,'Aero 1000 all progr.'!$I$1,Data!$F:$F,'Aero 1000 all progr.'!$B47)</f>
        <v>0</v>
      </c>
      <c r="L47" s="306">
        <f>SUMIFS(Data!$H:$H,Data!$C:$C,'Aero 1000 all progr.'!L$3,Data!$E:$E,'Aero 1000 all progr.'!$A47,Data!$I:$I,'Aero 1000 all progr.'!$I$1,Data!$F:$F,'Aero 1000 all progr.'!$B47)</f>
        <v>0</v>
      </c>
      <c r="M47" s="318">
        <f t="shared" si="17"/>
        <v>9.2383333333333333</v>
      </c>
    </row>
    <row r="48" spans="1:13" x14ac:dyDescent="0.35">
      <c r="A48" s="264" t="s">
        <v>29</v>
      </c>
      <c r="B48" s="265" t="s">
        <v>682</v>
      </c>
      <c r="C48" s="270">
        <v>1.649</v>
      </c>
      <c r="D48" s="270">
        <v>9.81</v>
      </c>
      <c r="E48" s="305">
        <v>10.08</v>
      </c>
      <c r="F48" s="305">
        <v>7.3159999999999998</v>
      </c>
      <c r="G48" s="320">
        <v>9.6183333333333341</v>
      </c>
      <c r="H48" s="321">
        <f>SUM(H46:H47)</f>
        <v>27</v>
      </c>
      <c r="I48" s="270">
        <f>SUM(I46:I47)</f>
        <v>3.6659999999999999</v>
      </c>
      <c r="J48" s="270">
        <f t="shared" ref="J48:L48" si="18">SUM(J46:J47)</f>
        <v>24.048999999999999</v>
      </c>
      <c r="K48" s="270">
        <f t="shared" si="18"/>
        <v>0</v>
      </c>
      <c r="L48" s="270">
        <f t="shared" si="18"/>
        <v>0</v>
      </c>
      <c r="M48" s="324">
        <f t="shared" si="1"/>
        <v>9.2383333333333333</v>
      </c>
    </row>
    <row r="49" spans="1:13" x14ac:dyDescent="0.35">
      <c r="A49" s="260" t="s">
        <v>30</v>
      </c>
      <c r="B49" s="34" t="s">
        <v>729</v>
      </c>
      <c r="C49" s="306">
        <v>0.66600000000000004</v>
      </c>
      <c r="D49" s="306">
        <v>12.178000000000001</v>
      </c>
      <c r="E49" s="298">
        <v>16.923999999999999</v>
      </c>
      <c r="F49" s="298">
        <v>13.6619999999999</v>
      </c>
      <c r="G49" s="313">
        <v>14.476666666666633</v>
      </c>
      <c r="H49" s="314">
        <v>15</v>
      </c>
      <c r="I49" s="306">
        <f>SUMIFS(Data!$H:$H,Data!$C:$C,'Aero 1000 all progr.'!I$3,Data!$E:$E,'Aero 1000 all progr.'!$A49,Data!$I:$I,'Aero 1000 all progr.'!$I$1,Data!$F:$F,'Aero 1000 all progr.'!$B49)</f>
        <v>10.175000000000001</v>
      </c>
      <c r="J49" s="306">
        <f>SUMIFS(Data!$H:$H,Data!$C:$C,'Aero 1000 all progr.'!J$3,Data!$E:$E,'Aero 1000 all progr.'!$A49,Data!$I:$I,'Aero 1000 all progr.'!$I$1,Data!$F:$F,'Aero 1000 all progr.'!$B49)</f>
        <v>14.826000000000001</v>
      </c>
      <c r="K49" s="306">
        <f>SUMIFS(Data!$H:$H,Data!$C:$C,'Aero 1000 all progr.'!K$3,Data!$E:$E,'Aero 1000 all progr.'!$A49,Data!$I:$I,'Aero 1000 all progr.'!$I$1,Data!$F:$F,'Aero 1000 all progr.'!$B49)</f>
        <v>0</v>
      </c>
      <c r="L49" s="306">
        <f>SUMIFS(Data!$H:$H,Data!$C:$C,'Aero 1000 all progr.'!L$3,Data!$E:$E,'Aero 1000 all progr.'!$A49,Data!$I:$I,'Aero 1000 all progr.'!$I$1,Data!$F:$F,'Aero 1000 all progr.'!$B49)</f>
        <v>0</v>
      </c>
      <c r="M49" s="318">
        <f t="shared" si="1"/>
        <v>8.3336666666666677</v>
      </c>
    </row>
    <row r="50" spans="1:13" x14ac:dyDescent="0.35">
      <c r="A50" s="264" t="s">
        <v>30</v>
      </c>
      <c r="B50" s="265" t="s">
        <v>682</v>
      </c>
      <c r="C50" s="270">
        <v>0.66600000000000004</v>
      </c>
      <c r="D50" s="270">
        <v>12.178000000000001</v>
      </c>
      <c r="E50" s="305">
        <v>16.923999999999999</v>
      </c>
      <c r="F50" s="305">
        <v>13.6619999999999</v>
      </c>
      <c r="G50" s="320">
        <v>14.476666666666633</v>
      </c>
      <c r="H50" s="321">
        <f>SUM(H49)</f>
        <v>15</v>
      </c>
      <c r="I50" s="270">
        <f>SUM(I49)</f>
        <v>10.175000000000001</v>
      </c>
      <c r="J50" s="270">
        <f t="shared" ref="J50:L50" si="19">SUM(J49)</f>
        <v>14.826000000000001</v>
      </c>
      <c r="K50" s="270">
        <f t="shared" si="19"/>
        <v>0</v>
      </c>
      <c r="L50" s="270">
        <f t="shared" si="19"/>
        <v>0</v>
      </c>
      <c r="M50" s="324">
        <f t="shared" si="1"/>
        <v>8.3336666666666677</v>
      </c>
    </row>
    <row r="51" spans="1:13" x14ac:dyDescent="0.35">
      <c r="A51" s="260" t="s">
        <v>31</v>
      </c>
      <c r="B51" s="34" t="s">
        <v>715</v>
      </c>
      <c r="C51" s="306">
        <v>9.3219999999999992</v>
      </c>
      <c r="D51" s="306">
        <v>152.354999999999</v>
      </c>
      <c r="E51" s="298">
        <v>137.53299999999899</v>
      </c>
      <c r="F51" s="298">
        <v>99.523999999999901</v>
      </c>
      <c r="G51" s="313">
        <v>132.91133333333264</v>
      </c>
      <c r="H51" s="314">
        <v>55</v>
      </c>
      <c r="I51" s="306">
        <f>SUMIFS(Data!$H:$H,Data!$C:$C,'Aero 1000 all progr.'!I$3,Data!$E:$E,'Aero 1000 all progr.'!$A51,Data!$I:$I,'Aero 1000 all progr.'!$I$1,Data!$F:$F,'Aero 1000 all progr.'!$B51)</f>
        <v>13.983000000000001</v>
      </c>
      <c r="J51" s="306">
        <f>SUMIFS(Data!$H:$H,Data!$C:$C,'Aero 1000 all progr.'!J$3,Data!$E:$E,'Aero 1000 all progr.'!$A51,Data!$I:$I,'Aero 1000 all progr.'!$I$1,Data!$F:$F,'Aero 1000 all progr.'!$B51)</f>
        <v>154.51399999999899</v>
      </c>
      <c r="K51" s="306">
        <f>SUMIFS(Data!$H:$H,Data!$C:$C,'Aero 1000 all progr.'!K$3,Data!$E:$E,'Aero 1000 all progr.'!$A51,Data!$I:$I,'Aero 1000 all progr.'!$I$1,Data!$F:$F,'Aero 1000 all progr.'!$B51)</f>
        <v>0</v>
      </c>
      <c r="L51" s="306">
        <f>SUMIFS(Data!$H:$H,Data!$C:$C,'Aero 1000 all progr.'!L$3,Data!$E:$E,'Aero 1000 all progr.'!$A51,Data!$I:$I,'Aero 1000 all progr.'!$I$1,Data!$F:$F,'Aero 1000 all progr.'!$B51)</f>
        <v>0</v>
      </c>
      <c r="M51" s="318">
        <f t="shared" ref="M51" si="20">SUM(I51:L51)/3</f>
        <v>56.165666666666333</v>
      </c>
    </row>
    <row r="52" spans="1:13" x14ac:dyDescent="0.35">
      <c r="A52" s="264" t="s">
        <v>31</v>
      </c>
      <c r="B52" s="265" t="s">
        <v>682</v>
      </c>
      <c r="C52" s="270">
        <v>9.3219999999999992</v>
      </c>
      <c r="D52" s="270">
        <v>152.354999999999</v>
      </c>
      <c r="E52" s="305">
        <v>137.53299999999899</v>
      </c>
      <c r="F52" s="305">
        <v>99.523999999999901</v>
      </c>
      <c r="G52" s="320">
        <v>132.91133333333264</v>
      </c>
      <c r="H52" s="321">
        <f>SUM(H51)</f>
        <v>55</v>
      </c>
      <c r="I52" s="270">
        <f>SUM(I51)</f>
        <v>13.983000000000001</v>
      </c>
      <c r="J52" s="270">
        <f t="shared" ref="J52:L52" si="21">SUM(J51)</f>
        <v>154.51399999999899</v>
      </c>
      <c r="K52" s="270">
        <f t="shared" si="21"/>
        <v>0</v>
      </c>
      <c r="L52" s="270">
        <f t="shared" si="21"/>
        <v>0</v>
      </c>
      <c r="M52" s="324">
        <f t="shared" si="1"/>
        <v>56.165666666666333</v>
      </c>
    </row>
    <row r="53" spans="1:13" x14ac:dyDescent="0.35">
      <c r="A53" s="260" t="s">
        <v>32</v>
      </c>
      <c r="B53" s="34" t="s">
        <v>698</v>
      </c>
      <c r="C53" s="306">
        <v>46.352999999999902</v>
      </c>
      <c r="D53" s="306">
        <v>169.67999999999901</v>
      </c>
      <c r="E53" s="298">
        <v>181.802999999999</v>
      </c>
      <c r="F53" s="298">
        <v>178.41899999999899</v>
      </c>
      <c r="G53" s="313">
        <v>192.08499999999898</v>
      </c>
      <c r="H53" s="314">
        <v>21</v>
      </c>
      <c r="I53" s="306">
        <f>SUMIFS(Data!$H:$H,Data!$C:$C,'Aero 1000 all progr.'!I$3,Data!$E:$E,'Aero 1000 all progr.'!$A53,Data!$I:$I,'Aero 1000 all progr.'!$I$1,Data!$F:$F,'Aero 1000 all progr.'!$B53)</f>
        <v>64.268999999999807</v>
      </c>
      <c r="J53" s="306">
        <f>SUMIFS(Data!$H:$H,Data!$C:$C,'Aero 1000 all progr.'!J$3,Data!$E:$E,'Aero 1000 all progr.'!$A53,Data!$I:$I,'Aero 1000 all progr.'!$I$1,Data!$F:$F,'Aero 1000 all progr.'!$B53)</f>
        <v>194.82499999999899</v>
      </c>
      <c r="K53" s="306">
        <f>SUMIFS(Data!$H:$H,Data!$C:$C,'Aero 1000 all progr.'!K$3,Data!$E:$E,'Aero 1000 all progr.'!$A53,Data!$I:$I,'Aero 1000 all progr.'!$I$1,Data!$F:$F,'Aero 1000 all progr.'!$B53)</f>
        <v>0</v>
      </c>
      <c r="L53" s="306">
        <f>SUMIFS(Data!$H:$H,Data!$C:$C,'Aero 1000 all progr.'!L$3,Data!$E:$E,'Aero 1000 all progr.'!$A53,Data!$I:$I,'Aero 1000 all progr.'!$I$1,Data!$F:$F,'Aero 1000 all progr.'!$B53)</f>
        <v>0</v>
      </c>
      <c r="M53" s="318">
        <f t="shared" si="1"/>
        <v>86.364666666666267</v>
      </c>
    </row>
    <row r="54" spans="1:13" x14ac:dyDescent="0.35">
      <c r="A54" s="264" t="s">
        <v>32</v>
      </c>
      <c r="B54" s="265" t="s">
        <v>682</v>
      </c>
      <c r="C54" s="270">
        <v>46.352999999999902</v>
      </c>
      <c r="D54" s="270">
        <v>169.67999999999901</v>
      </c>
      <c r="E54" s="305">
        <v>181.802999999999</v>
      </c>
      <c r="F54" s="305">
        <v>178.41899999999899</v>
      </c>
      <c r="G54" s="320">
        <v>192.08499999999898</v>
      </c>
      <c r="H54" s="321">
        <f>SUM(H53)</f>
        <v>21</v>
      </c>
      <c r="I54" s="270">
        <f>SUM(I53)</f>
        <v>64.268999999999807</v>
      </c>
      <c r="J54" s="270">
        <f t="shared" ref="J54:L54" si="22">SUM(J53)</f>
        <v>194.82499999999899</v>
      </c>
      <c r="K54" s="270">
        <f t="shared" si="22"/>
        <v>0</v>
      </c>
      <c r="L54" s="270">
        <f t="shared" si="22"/>
        <v>0</v>
      </c>
      <c r="M54" s="324">
        <f t="shared" si="1"/>
        <v>86.364666666666267</v>
      </c>
    </row>
    <row r="55" spans="1:13" x14ac:dyDescent="0.35">
      <c r="A55" s="260" t="s">
        <v>34</v>
      </c>
      <c r="B55" s="34" t="s">
        <v>730</v>
      </c>
      <c r="C55" s="306">
        <v>2.331</v>
      </c>
      <c r="D55" s="306">
        <v>7.0659999999999998</v>
      </c>
      <c r="E55" s="298">
        <v>7.7279999999999998</v>
      </c>
      <c r="F55" s="298">
        <v>6.6639999999999997</v>
      </c>
      <c r="G55" s="313">
        <v>7.9296666666666669</v>
      </c>
      <c r="H55" s="314">
        <v>20</v>
      </c>
      <c r="I55" s="306">
        <f>SUMIFS(Data!$H:$H,Data!$C:$C,'Aero 1000 all progr.'!I$3,Data!$E:$E,'Aero 1000 all progr.'!$A55,Data!$I:$I,'Aero 1000 all progr.'!$I$1,Data!$F:$F,'Aero 1000 all progr.'!$B55)</f>
        <v>1.599</v>
      </c>
      <c r="J55" s="306">
        <f>SUMIFS(Data!$H:$H,Data!$C:$C,'Aero 1000 all progr.'!J$3,Data!$E:$E,'Aero 1000 all progr.'!$A55,Data!$I:$I,'Aero 1000 all progr.'!$I$1,Data!$F:$F,'Aero 1000 all progr.'!$B55)</f>
        <v>10.993</v>
      </c>
      <c r="K55" s="306">
        <f>SUMIFS(Data!$H:$H,Data!$C:$C,'Aero 1000 all progr.'!K$3,Data!$E:$E,'Aero 1000 all progr.'!$A55,Data!$I:$I,'Aero 1000 all progr.'!$I$1,Data!$F:$F,'Aero 1000 all progr.'!$B55)</f>
        <v>0</v>
      </c>
      <c r="L55" s="306">
        <f>SUMIFS(Data!$H:$H,Data!$C:$C,'Aero 1000 all progr.'!L$3,Data!$E:$E,'Aero 1000 all progr.'!$A55,Data!$I:$I,'Aero 1000 all progr.'!$I$1,Data!$F:$F,'Aero 1000 all progr.'!$B55)</f>
        <v>0</v>
      </c>
      <c r="M55" s="318">
        <f t="shared" ref="M55" si="23">SUM(I55:L55)/3</f>
        <v>4.1973333333333338</v>
      </c>
    </row>
    <row r="56" spans="1:13" x14ac:dyDescent="0.35">
      <c r="A56" s="264" t="s">
        <v>34</v>
      </c>
      <c r="B56" s="265" t="s">
        <v>682</v>
      </c>
      <c r="C56" s="270">
        <v>2.331</v>
      </c>
      <c r="D56" s="270">
        <v>7.0659999999999998</v>
      </c>
      <c r="E56" s="305">
        <v>7.7279999999999998</v>
      </c>
      <c r="F56" s="305">
        <v>6.6639999999999997</v>
      </c>
      <c r="G56" s="320">
        <v>7.9296666666666669</v>
      </c>
      <c r="H56" s="321">
        <f>SUM(H55)</f>
        <v>20</v>
      </c>
      <c r="I56" s="270">
        <f>SUM(I55)</f>
        <v>1.599</v>
      </c>
      <c r="J56" s="270">
        <f t="shared" ref="J56:L56" si="24">SUM(J55)</f>
        <v>10.993</v>
      </c>
      <c r="K56" s="270">
        <f t="shared" si="24"/>
        <v>0</v>
      </c>
      <c r="L56" s="270">
        <f t="shared" si="24"/>
        <v>0</v>
      </c>
      <c r="M56" s="324">
        <f t="shared" si="1"/>
        <v>4.1973333333333338</v>
      </c>
    </row>
    <row r="57" spans="1:13" x14ac:dyDescent="0.35">
      <c r="A57" s="260" t="s">
        <v>35</v>
      </c>
      <c r="B57" s="34" t="s">
        <v>695</v>
      </c>
      <c r="C57" s="306">
        <v>18.315999999999899</v>
      </c>
      <c r="D57" s="306">
        <v>92.896999999999906</v>
      </c>
      <c r="E57" s="298">
        <v>94.677999999999798</v>
      </c>
      <c r="F57" s="298">
        <v>97.699999999999804</v>
      </c>
      <c r="G57" s="313">
        <v>101.19699999999982</v>
      </c>
      <c r="H57" s="314">
        <v>54</v>
      </c>
      <c r="I57" s="306">
        <f>SUMIFS(Data!$H:$H,Data!$C:$C,'Aero 1000 all progr.'!I$3,Data!$E:$E,'Aero 1000 all progr.'!$A57,Data!$I:$I,'Aero 1000 all progr.'!$I$1,Data!$F:$F,'Aero 1000 all progr.'!$B57)</f>
        <v>17.649999999999999</v>
      </c>
      <c r="J57" s="306">
        <f>SUMIFS(Data!$H:$H,Data!$C:$C,'Aero 1000 all progr.'!J$3,Data!$E:$E,'Aero 1000 all progr.'!$A57,Data!$I:$I,'Aero 1000 all progr.'!$I$1,Data!$F:$F,'Aero 1000 all progr.'!$B57)</f>
        <v>82.062999999999903</v>
      </c>
      <c r="K57" s="306">
        <f>SUMIFS(Data!$H:$H,Data!$C:$C,'Aero 1000 all progr.'!K$3,Data!$E:$E,'Aero 1000 all progr.'!$A57,Data!$I:$I,'Aero 1000 all progr.'!$I$1,Data!$F:$F,'Aero 1000 all progr.'!$B57)</f>
        <v>0</v>
      </c>
      <c r="L57" s="306">
        <f>SUMIFS(Data!$H:$H,Data!$C:$C,'Aero 1000 all progr.'!L$3,Data!$E:$E,'Aero 1000 all progr.'!$A57,Data!$I:$I,'Aero 1000 all progr.'!$I$1,Data!$F:$F,'Aero 1000 all progr.'!$B57)</f>
        <v>0</v>
      </c>
      <c r="M57" s="318">
        <f t="shared" si="1"/>
        <v>33.237666666666634</v>
      </c>
    </row>
    <row r="58" spans="1:13" ht="15" thickBot="1" x14ac:dyDescent="0.4">
      <c r="A58" s="264" t="s">
        <v>35</v>
      </c>
      <c r="B58" s="265" t="s">
        <v>682</v>
      </c>
      <c r="C58" s="270">
        <v>18.315999999999899</v>
      </c>
      <c r="D58" s="270">
        <v>92.896999999999906</v>
      </c>
      <c r="E58" s="305">
        <v>94.677999999999798</v>
      </c>
      <c r="F58" s="305">
        <v>97.699999999999804</v>
      </c>
      <c r="G58" s="320">
        <v>101.19699999999982</v>
      </c>
      <c r="H58" s="321">
        <f>SUM(H57)</f>
        <v>54</v>
      </c>
      <c r="I58" s="270">
        <f>SUM(I57)</f>
        <v>17.649999999999999</v>
      </c>
      <c r="J58" s="270">
        <f t="shared" ref="J58:L58" si="25">SUM(J57)</f>
        <v>82.062999999999903</v>
      </c>
      <c r="K58" s="270">
        <f t="shared" si="25"/>
        <v>0</v>
      </c>
      <c r="L58" s="270">
        <f t="shared" si="25"/>
        <v>0</v>
      </c>
      <c r="M58" s="325">
        <f t="shared" si="1"/>
        <v>33.237666666666634</v>
      </c>
    </row>
    <row r="59" spans="1:13" ht="15" thickBot="1" x14ac:dyDescent="0.4">
      <c r="A59" s="307" t="s">
        <v>37</v>
      </c>
      <c r="B59" s="308"/>
      <c r="C59" s="309">
        <v>712.29999999999848</v>
      </c>
      <c r="D59" s="309">
        <v>1823.3989999999951</v>
      </c>
      <c r="E59" s="310">
        <v>1809.818999999995</v>
      </c>
      <c r="F59" s="310">
        <v>1896.9189999999942</v>
      </c>
      <c r="G59" s="315">
        <v>2080.8123333333278</v>
      </c>
      <c r="H59" s="316">
        <f>SUMIFS(H$6:H$58,$B$6:$B$58,"Total")</f>
        <v>1000</v>
      </c>
      <c r="I59" s="309">
        <f>SUMIFS(I$6:I$58,$B$6:$B$58,"Total")</f>
        <v>867.51999999999828</v>
      </c>
      <c r="J59" s="309">
        <f>SUMIFS(J$6:J$58,$B$6:$B$58,"Total")</f>
        <v>2320.0109999999931</v>
      </c>
      <c r="K59" s="309">
        <f>SUMIFS(K$6:K$58,$B$6:$B$58,"Total")</f>
        <v>0</v>
      </c>
      <c r="L59" s="309">
        <f>SUMIFS(L$6:L$58,$B$6:$B$58,"Total")</f>
        <v>0</v>
      </c>
      <c r="M59" s="319">
        <f t="shared" si="1"/>
        <v>1062.5103333333304</v>
      </c>
    </row>
    <row r="60" spans="1:13" ht="15" thickTop="1" x14ac:dyDescent="0.35">
      <c r="A60" s="88" t="s">
        <v>67</v>
      </c>
      <c r="M60" s="288" t="str">
        <f>Data!$X$1</f>
        <v>tdulany</v>
      </c>
    </row>
    <row r="61" spans="1:13" x14ac:dyDescent="0.35">
      <c r="A61" s="88" t="s">
        <v>731</v>
      </c>
      <c r="M61" s="28">
        <f>Data!$X$2</f>
        <v>46030</v>
      </c>
    </row>
    <row r="62" spans="1:13" x14ac:dyDescent="0.35">
      <c r="A62" s="88" t="s">
        <v>732</v>
      </c>
    </row>
    <row r="64" spans="1:13" x14ac:dyDescent="0.35">
      <c r="A64" s="291" t="s">
        <v>719</v>
      </c>
    </row>
  </sheetData>
  <mergeCells count="2">
    <mergeCell ref="A4:A5"/>
    <mergeCell ref="B4:B5"/>
  </mergeCells>
  <hyperlinks>
    <hyperlink ref="A64" r:id="rId1" xr:uid="{D1A89857-BCF6-4B45-BF36-FABCA38A3EF9}"/>
  </hyperlinks>
  <pageMargins left="0.7" right="0.7" top="0.75" bottom="0.75" header="0.3" footer="0.3"/>
  <pageSetup scale="67"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EF678-0D96-48B4-81C5-8885AA37FD23}">
  <sheetPr>
    <outlinePr summaryBelow="0" summaryRight="0"/>
    <pageSetUpPr fitToPage="1"/>
  </sheetPr>
  <dimension ref="A1:T62"/>
  <sheetViews>
    <sheetView showGridLines="0" zoomScaleNormal="100" workbookViewId="0">
      <selection activeCell="J3" sqref="J3:N3"/>
    </sheetView>
  </sheetViews>
  <sheetFormatPr defaultColWidth="9.1796875" defaultRowHeight="14" x14ac:dyDescent="0.3"/>
  <cols>
    <col min="1" max="1" width="24.26953125" style="106" customWidth="1"/>
    <col min="2" max="2" width="15.453125" style="106" bestFit="1" customWidth="1"/>
    <col min="3" max="3" width="9.81640625" style="106" customWidth="1"/>
    <col min="4" max="4" width="7.26953125" style="106" customWidth="1"/>
    <col min="5" max="6" width="8.453125" style="106" customWidth="1"/>
    <col min="7" max="7" width="8.1796875" style="106" customWidth="1"/>
    <col min="8" max="8" width="8.453125" style="88" customWidth="1"/>
    <col min="9" max="9" width="8.81640625" style="106" customWidth="1"/>
    <col min="10" max="10" width="10" style="108" customWidth="1"/>
    <col min="11" max="11" width="7.7265625" style="106" customWidth="1"/>
    <col min="12" max="12" width="8.26953125" style="106" customWidth="1"/>
    <col min="13" max="13" width="8.7265625" style="106" customWidth="1"/>
    <col min="14" max="15" width="8.54296875" style="106" customWidth="1"/>
    <col min="16" max="16" width="10.81640625" style="107" bestFit="1" customWidth="1"/>
    <col min="17" max="16384" width="9.1796875" style="106"/>
  </cols>
  <sheetData>
    <row r="1" spans="1:20" s="143" customFormat="1" x14ac:dyDescent="0.3">
      <c r="A1" s="1" t="s">
        <v>76</v>
      </c>
      <c r="B1" s="1"/>
      <c r="C1" s="1"/>
      <c r="D1" s="1"/>
      <c r="E1" s="1"/>
      <c r="F1" s="1"/>
      <c r="G1" s="1"/>
      <c r="H1" s="1"/>
      <c r="I1" s="1"/>
      <c r="J1" s="334" t="s">
        <v>80</v>
      </c>
      <c r="K1" s="86"/>
      <c r="L1" s="86"/>
      <c r="M1" s="86"/>
      <c r="N1" s="86"/>
      <c r="O1" s="1"/>
      <c r="P1" s="1"/>
    </row>
    <row r="2" spans="1:20" s="34" customFormat="1" ht="11.5" x14ac:dyDescent="0.25">
      <c r="A2" s="4" t="s">
        <v>0</v>
      </c>
      <c r="B2" s="4"/>
      <c r="C2" s="4"/>
      <c r="D2" s="4"/>
      <c r="E2" s="4"/>
      <c r="F2" s="4"/>
      <c r="G2" s="4"/>
      <c r="H2" s="4"/>
      <c r="I2" s="4"/>
      <c r="J2" s="87"/>
      <c r="K2" s="87"/>
      <c r="L2" s="87"/>
      <c r="M2" s="87"/>
      <c r="N2" s="87"/>
      <c r="O2" s="4"/>
      <c r="P2" s="4"/>
    </row>
    <row r="3" spans="1:20" s="34" customFormat="1" ht="12" customHeight="1" thickBot="1" x14ac:dyDescent="0.3">
      <c r="A3" s="4" t="str">
        <f>CONCATENATE("For Academic Year ",Data!$X$3)</f>
        <v>For Academic Year 2025-26</v>
      </c>
      <c r="B3" s="4"/>
      <c r="C3" s="4"/>
      <c r="D3" s="4"/>
      <c r="E3" s="4"/>
      <c r="F3" s="4"/>
      <c r="G3" s="4"/>
      <c r="H3" s="4"/>
      <c r="I3" s="4"/>
      <c r="J3" s="335">
        <v>1</v>
      </c>
      <c r="K3" s="335">
        <v>2</v>
      </c>
      <c r="L3" s="335">
        <v>3</v>
      </c>
      <c r="M3" s="335">
        <v>4</v>
      </c>
      <c r="N3" s="335">
        <v>5</v>
      </c>
      <c r="O3" s="4"/>
      <c r="P3" s="4"/>
    </row>
    <row r="4" spans="1:20" s="34" customFormat="1" ht="12" customHeight="1" x14ac:dyDescent="0.25">
      <c r="A4" s="37"/>
      <c r="B4" s="144" t="s">
        <v>579</v>
      </c>
      <c r="C4" s="39" t="s">
        <v>580</v>
      </c>
      <c r="D4" s="39" t="s">
        <v>581</v>
      </c>
      <c r="E4" s="39" t="s">
        <v>582</v>
      </c>
      <c r="F4" s="39" t="s">
        <v>583</v>
      </c>
      <c r="G4" s="39" t="s">
        <v>579</v>
      </c>
      <c r="H4" s="97" t="s">
        <v>579</v>
      </c>
      <c r="I4" s="144" t="str">
        <f>Data!$X$3</f>
        <v>2025-26</v>
      </c>
      <c r="J4" s="39" t="str">
        <f>CONCATENATE("Summer ",MID(Data!$X$3,3,2))</f>
        <v>Summer 25</v>
      </c>
      <c r="K4" s="39" t="str">
        <f>CONCATENATE("Fall ",MID(Data!$X$3,3,2))</f>
        <v>Fall 25</v>
      </c>
      <c r="L4" s="39" t="str">
        <f>CONCATENATE("Winter ",MID(Data!$X$3,6,2))</f>
        <v>Winter 26</v>
      </c>
      <c r="M4" s="39" t="str">
        <f>CONCATENATE("Spring ",MID(Data!$X$3,6,2))</f>
        <v>Spring 26</v>
      </c>
      <c r="N4" s="40" t="str">
        <f>Data!$X$3</f>
        <v>2025-26</v>
      </c>
      <c r="O4" s="97" t="str">
        <f>Data!$X$3</f>
        <v>2025-26</v>
      </c>
      <c r="P4" s="91" t="s">
        <v>2</v>
      </c>
    </row>
    <row r="5" spans="1:20" s="34" customFormat="1" ht="12" customHeight="1" thickBot="1" x14ac:dyDescent="0.3">
      <c r="A5" s="42" t="s">
        <v>4</v>
      </c>
      <c r="B5" s="145" t="s">
        <v>106</v>
      </c>
      <c r="C5" s="111" t="s">
        <v>5</v>
      </c>
      <c r="D5" s="111" t="s">
        <v>5</v>
      </c>
      <c r="E5" s="111" t="s">
        <v>5</v>
      </c>
      <c r="F5" s="111" t="s">
        <v>5</v>
      </c>
      <c r="G5" s="111" t="s">
        <v>75</v>
      </c>
      <c r="H5" s="98" t="s">
        <v>74</v>
      </c>
      <c r="I5" s="102" t="s">
        <v>106</v>
      </c>
      <c r="J5" s="111" t="s">
        <v>5</v>
      </c>
      <c r="K5" s="111" t="s">
        <v>5</v>
      </c>
      <c r="L5" s="111" t="s">
        <v>5</v>
      </c>
      <c r="M5" s="111" t="s">
        <v>5</v>
      </c>
      <c r="N5" s="111" t="s">
        <v>75</v>
      </c>
      <c r="O5" s="98" t="s">
        <v>74</v>
      </c>
      <c r="P5" s="92" t="s">
        <v>6</v>
      </c>
    </row>
    <row r="6" spans="1:20" s="34" customFormat="1" ht="12" customHeight="1" x14ac:dyDescent="0.25">
      <c r="A6" s="142" t="s">
        <v>7</v>
      </c>
      <c r="B6" s="146">
        <v>348</v>
      </c>
      <c r="C6" s="54">
        <v>172.89499999999899</v>
      </c>
      <c r="D6" s="136">
        <v>214.55699999999899</v>
      </c>
      <c r="E6" s="55">
        <v>204.39599999999899</v>
      </c>
      <c r="F6" s="55">
        <v>215.421999999999</v>
      </c>
      <c r="G6" s="55">
        <v>269.08999999999997</v>
      </c>
      <c r="H6" s="151">
        <v>269.08999999999997</v>
      </c>
      <c r="I6" s="146">
        <v>315</v>
      </c>
      <c r="J6" s="54">
        <f>SUMIFS(Data!$H:$H,Data!$I:$I,WRT!$J$1,Data!$E:$E,WRT!$A6,Data!$C:$C,WRT!J$3,Data!$D:$D,WRT!$A$5)</f>
        <v>201.66399999999899</v>
      </c>
      <c r="K6" s="54">
        <f>SUMIFS(Data!$H:$H,Data!$I:$I,WRT!$J$1,Data!$E:$E,WRT!$A6,Data!$C:$C,WRT!K$3,Data!$D:$D,WRT!$A$5)</f>
        <v>201.492999999999</v>
      </c>
      <c r="L6" s="54">
        <f>SUMIFS(Data!$H:$H,Data!$I:$I,WRT!$J$1,Data!$E:$E,WRT!$A6,Data!$C:$C,WRT!L$3,Data!$D:$D,WRT!$A$5)</f>
        <v>0</v>
      </c>
      <c r="M6" s="54">
        <f>SUMIFS(Data!$H:$H,Data!$I:$I,WRT!$J$1,Data!$E:$E,WRT!$A6,Data!$C:$C,WRT!M$3,Data!$D:$D,WRT!$A$5)</f>
        <v>0</v>
      </c>
      <c r="N6" s="54">
        <f>SUMIFS(Data!$H:$H,Data!$I:$I,WRT!$J$1,Data!$E:$E,WRT!$A6,Data!$C:$C,WRT!N$3,Data!$D:$D,WRT!$A$5)</f>
        <v>134.385666666666</v>
      </c>
      <c r="O6" s="151">
        <f>IF($N6&gt;$I6,$I6,$N6)</f>
        <v>134.385666666666</v>
      </c>
      <c r="P6" s="135">
        <f>N6/I6</f>
        <v>0.4266211640211619</v>
      </c>
      <c r="T6" s="129"/>
    </row>
    <row r="7" spans="1:20" s="34" customFormat="1" ht="12" customHeight="1" x14ac:dyDescent="0.25">
      <c r="A7" s="140" t="s">
        <v>8</v>
      </c>
      <c r="B7" s="146">
        <v>268</v>
      </c>
      <c r="C7" s="48">
        <v>36.965999999999902</v>
      </c>
      <c r="D7" s="139">
        <v>87.2229999999999</v>
      </c>
      <c r="E7" s="138">
        <v>82.626999999999896</v>
      </c>
      <c r="F7" s="138">
        <v>97.221999999999895</v>
      </c>
      <c r="G7" s="138">
        <v>101.34599999999899</v>
      </c>
      <c r="H7" s="151">
        <v>101.34599999999899</v>
      </c>
      <c r="I7" s="146">
        <v>209</v>
      </c>
      <c r="J7" s="48">
        <f>SUMIFS(Data!$H:$H,Data!$I:$I,WRT!$J$1,Data!$E:$E,WRT!$A7,Data!$C:$C,WRT!J$3,Data!$D:$D,WRT!$A$5)</f>
        <v>54.884999999999899</v>
      </c>
      <c r="K7" s="139">
        <f>SUMIFS(Data!$H:$H,Data!$I:$I,WRT!$J$1,Data!$E:$E,WRT!$A7,Data!$C:$C,WRT!K$3,Data!$D:$D,WRT!$A$5)</f>
        <v>116.149999999999</v>
      </c>
      <c r="L7" s="138">
        <f>SUMIFS(Data!$H:$H,Data!$I:$I,WRT!$J$1,Data!$E:$E,WRT!$A7,Data!$C:$C,WRT!L$3,Data!$D:$D,WRT!$A$5)</f>
        <v>0</v>
      </c>
      <c r="M7" s="138">
        <f>SUMIFS(Data!$H:$H,Data!$I:$I,WRT!$J$1,Data!$E:$E,WRT!$A7,Data!$C:$C,WRT!M$3,Data!$D:$D,WRT!$A$5)</f>
        <v>0</v>
      </c>
      <c r="N7" s="138">
        <f>SUMIFS(Data!$H:$H,Data!$I:$I,WRT!$J$1,Data!$E:$E,WRT!$A7,Data!$C:$C,WRT!N$3,Data!$D:$D,WRT!$A$5)</f>
        <v>57.0116666666665</v>
      </c>
      <c r="O7" s="151">
        <f t="shared" ref="O7:O35" si="0">IF($N7&gt;$I7,$I7,$N7)</f>
        <v>57.0116666666665</v>
      </c>
      <c r="P7" s="137">
        <f t="shared" ref="P7:P38" si="1">N7/I7</f>
        <v>0.27278309409888279</v>
      </c>
      <c r="T7" s="129"/>
    </row>
    <row r="8" spans="1:20" s="34" customFormat="1" ht="12" customHeight="1" x14ac:dyDescent="0.25">
      <c r="A8" s="53" t="s">
        <v>9</v>
      </c>
      <c r="B8" s="146">
        <v>95</v>
      </c>
      <c r="C8" s="54">
        <v>17.788</v>
      </c>
      <c r="D8" s="136">
        <v>75.437999999999903</v>
      </c>
      <c r="E8" s="55">
        <v>88.492999999999896</v>
      </c>
      <c r="F8" s="55">
        <v>80.343999999999895</v>
      </c>
      <c r="G8" s="55">
        <v>87.354333333333201</v>
      </c>
      <c r="H8" s="151">
        <v>87.354333333333201</v>
      </c>
      <c r="I8" s="146">
        <v>104</v>
      </c>
      <c r="J8" s="54">
        <f>SUMIFS(Data!$H:$H,Data!$I:$I,WRT!$J$1,Data!$E:$E,WRT!$A8,Data!$C:$C,WRT!J$3,Data!$D:$D,WRT!$A$5)</f>
        <v>17.79</v>
      </c>
      <c r="K8" s="136">
        <f>SUMIFS(Data!$H:$H,Data!$I:$I,WRT!$J$1,Data!$E:$E,WRT!$A8,Data!$C:$C,WRT!K$3,Data!$D:$D,WRT!$A$5)</f>
        <v>82.302999999999898</v>
      </c>
      <c r="L8" s="55">
        <f>SUMIFS(Data!$H:$H,Data!$I:$I,WRT!$J$1,Data!$E:$E,WRT!$A8,Data!$C:$C,WRT!L$3,Data!$D:$D,WRT!$A$5)</f>
        <v>0</v>
      </c>
      <c r="M8" s="55">
        <f>SUMIFS(Data!$H:$H,Data!$I:$I,WRT!$J$1,Data!$E:$E,WRT!$A8,Data!$C:$C,WRT!M$3,Data!$D:$D,WRT!$A$5)</f>
        <v>0</v>
      </c>
      <c r="N8" s="55">
        <f>SUMIFS(Data!$H:$H,Data!$I:$I,WRT!$J$1,Data!$E:$E,WRT!$A8,Data!$C:$C,WRT!N$3,Data!$D:$D,WRT!$A$5)</f>
        <v>33.364333333333299</v>
      </c>
      <c r="O8" s="151">
        <f t="shared" si="0"/>
        <v>33.364333333333299</v>
      </c>
      <c r="P8" s="135">
        <f t="shared" si="1"/>
        <v>0.32081089743589708</v>
      </c>
      <c r="T8" s="129"/>
    </row>
    <row r="9" spans="1:20" s="34" customFormat="1" ht="12" customHeight="1" x14ac:dyDescent="0.25">
      <c r="A9" s="140" t="s">
        <v>10</v>
      </c>
      <c r="B9" s="146">
        <v>69</v>
      </c>
      <c r="C9" s="48">
        <v>9.0640000000000001</v>
      </c>
      <c r="D9" s="139">
        <v>24.456999999999901</v>
      </c>
      <c r="E9" s="138">
        <v>21.457999999999998</v>
      </c>
      <c r="F9" s="138">
        <v>54.049999999999898</v>
      </c>
      <c r="G9" s="138">
        <v>36.343000000000004</v>
      </c>
      <c r="H9" s="151">
        <v>36.343000000000004</v>
      </c>
      <c r="I9" s="146">
        <v>68</v>
      </c>
      <c r="J9" s="48">
        <f>SUMIFS(Data!$H:$H,Data!$I:$I,WRT!$J$1,Data!$E:$E,WRT!$A9,Data!$C:$C,WRT!J$3,Data!$D:$D,WRT!$A$5)</f>
        <v>10.593</v>
      </c>
      <c r="K9" s="139">
        <f>SUMIFS(Data!$H:$H,Data!$I:$I,WRT!$J$1,Data!$E:$E,WRT!$A9,Data!$C:$C,WRT!K$3,Data!$D:$D,WRT!$A$5)</f>
        <v>38.94</v>
      </c>
      <c r="L9" s="138">
        <f>SUMIFS(Data!$H:$H,Data!$I:$I,WRT!$J$1,Data!$E:$E,WRT!$A9,Data!$C:$C,WRT!L$3,Data!$D:$D,WRT!$A$5)</f>
        <v>0</v>
      </c>
      <c r="M9" s="138">
        <f>SUMIFS(Data!$H:$H,Data!$I:$I,WRT!$J$1,Data!$E:$E,WRT!$A9,Data!$C:$C,WRT!M$3,Data!$D:$D,WRT!$A$5)</f>
        <v>0</v>
      </c>
      <c r="N9" s="138">
        <f>SUMIFS(Data!$H:$H,Data!$I:$I,WRT!$J$1,Data!$E:$E,WRT!$A9,Data!$C:$C,WRT!N$3,Data!$D:$D,WRT!$A$5)</f>
        <v>16.510999999999999</v>
      </c>
      <c r="O9" s="151">
        <f t="shared" si="0"/>
        <v>16.510999999999999</v>
      </c>
      <c r="P9" s="137">
        <f t="shared" si="1"/>
        <v>0.24280882352941174</v>
      </c>
      <c r="T9" s="129"/>
    </row>
    <row r="10" spans="1:20" s="34" customFormat="1" ht="12" customHeight="1" x14ac:dyDescent="0.25">
      <c r="A10" s="53" t="s">
        <v>11</v>
      </c>
      <c r="B10" s="146">
        <v>30</v>
      </c>
      <c r="C10" s="54">
        <v>1.998</v>
      </c>
      <c r="D10" s="136">
        <v>7.5279999999999996</v>
      </c>
      <c r="E10" s="55">
        <v>9.7260000000000009</v>
      </c>
      <c r="F10" s="55">
        <v>15.852</v>
      </c>
      <c r="G10" s="55">
        <v>11.701333333333301</v>
      </c>
      <c r="H10" s="151">
        <v>11.701333333333301</v>
      </c>
      <c r="I10" s="146">
        <v>25</v>
      </c>
      <c r="J10" s="54">
        <f>SUMIFS(Data!$H:$H,Data!$I:$I,WRT!$J$1,Data!$E:$E,WRT!$A10,Data!$C:$C,WRT!J$3,Data!$D:$D,WRT!$A$5)</f>
        <v>6.9939999999999998</v>
      </c>
      <c r="K10" s="136">
        <f>SUMIFS(Data!$H:$H,Data!$I:$I,WRT!$J$1,Data!$E:$E,WRT!$A10,Data!$C:$C,WRT!K$3,Data!$D:$D,WRT!$A$5)</f>
        <v>14.32</v>
      </c>
      <c r="L10" s="55">
        <f>SUMIFS(Data!$H:$H,Data!$I:$I,WRT!$J$1,Data!$E:$E,WRT!$A10,Data!$C:$C,WRT!L$3,Data!$D:$D,WRT!$A$5)</f>
        <v>0</v>
      </c>
      <c r="M10" s="55">
        <f>SUMIFS(Data!$H:$H,Data!$I:$I,WRT!$J$1,Data!$E:$E,WRT!$A10,Data!$C:$C,WRT!M$3,Data!$D:$D,WRT!$A$5)</f>
        <v>0</v>
      </c>
      <c r="N10" s="55">
        <f>SUMIFS(Data!$H:$H,Data!$I:$I,WRT!$J$1,Data!$E:$E,WRT!$A10,Data!$C:$C,WRT!N$3,Data!$D:$D,WRT!$A$5)</f>
        <v>7.1046666666666596</v>
      </c>
      <c r="O10" s="151">
        <f t="shared" si="0"/>
        <v>7.1046666666666596</v>
      </c>
      <c r="P10" s="135">
        <f t="shared" si="1"/>
        <v>0.28418666666666637</v>
      </c>
      <c r="T10" s="129"/>
    </row>
    <row r="11" spans="1:20" s="34" customFormat="1" ht="12" customHeight="1" x14ac:dyDescent="0.25">
      <c r="A11" s="140" t="s">
        <v>12</v>
      </c>
      <c r="B11" s="146">
        <v>161</v>
      </c>
      <c r="C11" s="48">
        <v>59.216999999999899</v>
      </c>
      <c r="D11" s="139">
        <v>151.498999999999</v>
      </c>
      <c r="E11" s="138">
        <v>153.040999999999</v>
      </c>
      <c r="F11" s="138">
        <v>162.58699999999899</v>
      </c>
      <c r="G11" s="138">
        <v>175.44800000000001</v>
      </c>
      <c r="H11" s="151">
        <v>161</v>
      </c>
      <c r="I11" s="146">
        <v>175</v>
      </c>
      <c r="J11" s="48">
        <f>SUMIFS(Data!$H:$H,Data!$I:$I,WRT!$J$1,Data!$E:$E,WRT!$A11,Data!$C:$C,WRT!J$3,Data!$D:$D,WRT!$A$5)</f>
        <v>68.4879999999999</v>
      </c>
      <c r="K11" s="139">
        <f>SUMIFS(Data!$H:$H,Data!$I:$I,WRT!$J$1,Data!$E:$E,WRT!$A11,Data!$C:$C,WRT!K$3,Data!$D:$D,WRT!$A$5)</f>
        <v>165.33699999999999</v>
      </c>
      <c r="L11" s="138">
        <f>SUMIFS(Data!$H:$H,Data!$I:$I,WRT!$J$1,Data!$E:$E,WRT!$A11,Data!$C:$C,WRT!L$3,Data!$D:$D,WRT!$A$5)</f>
        <v>0</v>
      </c>
      <c r="M11" s="138">
        <f>SUMIFS(Data!$H:$H,Data!$I:$I,WRT!$J$1,Data!$E:$E,WRT!$A11,Data!$C:$C,WRT!M$3,Data!$D:$D,WRT!$A$5)</f>
        <v>0</v>
      </c>
      <c r="N11" s="138">
        <f>SUMIFS(Data!$H:$H,Data!$I:$I,WRT!$J$1,Data!$E:$E,WRT!$A11,Data!$C:$C,WRT!N$3,Data!$D:$D,WRT!$A$5)</f>
        <v>77.941666666666606</v>
      </c>
      <c r="O11" s="151">
        <f t="shared" si="0"/>
        <v>77.941666666666606</v>
      </c>
      <c r="P11" s="137">
        <f t="shared" si="1"/>
        <v>0.44538095238095204</v>
      </c>
      <c r="T11" s="129"/>
    </row>
    <row r="12" spans="1:20" s="34" customFormat="1" ht="12" customHeight="1" x14ac:dyDescent="0.25">
      <c r="A12" s="53" t="s">
        <v>13</v>
      </c>
      <c r="B12" s="146">
        <v>178</v>
      </c>
      <c r="C12" s="54">
        <v>68.088999999999899</v>
      </c>
      <c r="D12" s="136">
        <v>111.704999999999</v>
      </c>
      <c r="E12" s="55">
        <v>104.68499999999899</v>
      </c>
      <c r="F12" s="55">
        <v>105.350999999999</v>
      </c>
      <c r="G12" s="55">
        <v>129.94333333333299</v>
      </c>
      <c r="H12" s="151">
        <v>129.94333333333299</v>
      </c>
      <c r="I12" s="146">
        <v>174</v>
      </c>
      <c r="J12" s="54">
        <f>SUMIFS(Data!$H:$H,Data!$I:$I,WRT!$J$1,Data!$E:$E,WRT!$A12,Data!$C:$C,WRT!J$3,Data!$D:$D,WRT!$A$5)</f>
        <v>60.434999999999903</v>
      </c>
      <c r="K12" s="136">
        <f>SUMIFS(Data!$H:$H,Data!$I:$I,WRT!$J$1,Data!$E:$E,WRT!$A12,Data!$C:$C,WRT!K$3,Data!$D:$D,WRT!$A$5)</f>
        <v>94.351999999999904</v>
      </c>
      <c r="L12" s="55">
        <f>SUMIFS(Data!$H:$H,Data!$I:$I,WRT!$J$1,Data!$E:$E,WRT!$A12,Data!$C:$C,WRT!L$3,Data!$D:$D,WRT!$A$5)</f>
        <v>0</v>
      </c>
      <c r="M12" s="55">
        <f>SUMIFS(Data!$H:$H,Data!$I:$I,WRT!$J$1,Data!$E:$E,WRT!$A12,Data!$C:$C,WRT!M$3,Data!$D:$D,WRT!$A$5)</f>
        <v>0</v>
      </c>
      <c r="N12" s="55">
        <f>SUMIFS(Data!$H:$H,Data!$I:$I,WRT!$J$1,Data!$E:$E,WRT!$A12,Data!$C:$C,WRT!N$3,Data!$D:$D,WRT!$A$5)</f>
        <v>51.595666666666602</v>
      </c>
      <c r="O12" s="151">
        <f t="shared" si="0"/>
        <v>51.595666666666602</v>
      </c>
      <c r="P12" s="135">
        <f t="shared" si="1"/>
        <v>0.29652681992337127</v>
      </c>
      <c r="T12" s="129"/>
    </row>
    <row r="13" spans="1:20" s="34" customFormat="1" ht="12" customHeight="1" x14ac:dyDescent="0.25">
      <c r="A13" s="140" t="s">
        <v>14</v>
      </c>
      <c r="B13" s="146">
        <v>284</v>
      </c>
      <c r="C13" s="48">
        <v>161.212999999999</v>
      </c>
      <c r="D13" s="139">
        <v>208.46199999999899</v>
      </c>
      <c r="E13" s="138">
        <v>270.02800000000002</v>
      </c>
      <c r="F13" s="138">
        <v>261.18400000000003</v>
      </c>
      <c r="G13" s="138">
        <v>300.29566666666699</v>
      </c>
      <c r="H13" s="151">
        <v>284</v>
      </c>
      <c r="I13" s="146">
        <v>303</v>
      </c>
      <c r="J13" s="48">
        <f>SUMIFS(Data!$H:$H,Data!$I:$I,WRT!$J$1,Data!$E:$E,WRT!$A13,Data!$C:$C,WRT!J$3,Data!$D:$D,WRT!$A$5)</f>
        <v>224.28799999999899</v>
      </c>
      <c r="K13" s="139">
        <f>SUMIFS(Data!$H:$H,Data!$I:$I,WRT!$J$1,Data!$E:$E,WRT!$A13,Data!$C:$C,WRT!K$3,Data!$D:$D,WRT!$A$5)</f>
        <v>259.93099999999998</v>
      </c>
      <c r="L13" s="138">
        <f>SUMIFS(Data!$H:$H,Data!$I:$I,WRT!$J$1,Data!$E:$E,WRT!$A13,Data!$C:$C,WRT!L$3,Data!$D:$D,WRT!$A$5)</f>
        <v>0</v>
      </c>
      <c r="M13" s="138">
        <f>SUMIFS(Data!$H:$H,Data!$I:$I,WRT!$J$1,Data!$E:$E,WRT!$A13,Data!$C:$C,WRT!M$3,Data!$D:$D,WRT!$A$5)</f>
        <v>0</v>
      </c>
      <c r="N13" s="138">
        <f>SUMIFS(Data!$H:$H,Data!$I:$I,WRT!$J$1,Data!$E:$E,WRT!$A13,Data!$C:$C,WRT!N$3,Data!$D:$D,WRT!$A$5)</f>
        <v>161.40633333333301</v>
      </c>
      <c r="O13" s="151">
        <f t="shared" si="0"/>
        <v>161.40633333333301</v>
      </c>
      <c r="P13" s="137">
        <f t="shared" si="1"/>
        <v>0.53269416941694059</v>
      </c>
      <c r="T13" s="129"/>
    </row>
    <row r="14" spans="1:20" s="34" customFormat="1" ht="12" customHeight="1" x14ac:dyDescent="0.25">
      <c r="A14" s="53" t="s">
        <v>15</v>
      </c>
      <c r="B14" s="146">
        <v>347</v>
      </c>
      <c r="C14" s="54">
        <v>119.751999999999</v>
      </c>
      <c r="D14" s="136">
        <v>372.33800000000002</v>
      </c>
      <c r="E14" s="55">
        <v>399.44100000000202</v>
      </c>
      <c r="F14" s="55">
        <v>350.09200000000101</v>
      </c>
      <c r="G14" s="55">
        <v>413.87433333333399</v>
      </c>
      <c r="H14" s="151">
        <v>347</v>
      </c>
      <c r="I14" s="146">
        <v>392</v>
      </c>
      <c r="J14" s="54">
        <f>SUMIFS(Data!$H:$H,Data!$I:$I,WRT!$J$1,Data!$E:$E,WRT!$A14,Data!$C:$C,WRT!J$3,Data!$D:$D,WRT!$A$5)</f>
        <v>90.647999999999897</v>
      </c>
      <c r="K14" s="136">
        <f>SUMIFS(Data!$H:$H,Data!$I:$I,WRT!$J$1,Data!$E:$E,WRT!$A14,Data!$C:$C,WRT!K$3,Data!$D:$D,WRT!$A$5)</f>
        <v>398.680000000002</v>
      </c>
      <c r="L14" s="55">
        <f>SUMIFS(Data!$H:$H,Data!$I:$I,WRT!$J$1,Data!$E:$E,WRT!$A14,Data!$C:$C,WRT!L$3,Data!$D:$D,WRT!$A$5)</f>
        <v>0</v>
      </c>
      <c r="M14" s="55">
        <f>SUMIFS(Data!$H:$H,Data!$I:$I,WRT!$J$1,Data!$E:$E,WRT!$A14,Data!$C:$C,WRT!M$3,Data!$D:$D,WRT!$A$5)</f>
        <v>0</v>
      </c>
      <c r="N14" s="55">
        <f>SUMIFS(Data!$H:$H,Data!$I:$I,WRT!$J$1,Data!$E:$E,WRT!$A14,Data!$C:$C,WRT!N$3,Data!$D:$D,WRT!$A$5)</f>
        <v>163.10933333333401</v>
      </c>
      <c r="O14" s="151">
        <f t="shared" si="0"/>
        <v>163.10933333333401</v>
      </c>
      <c r="P14" s="135">
        <f t="shared" si="1"/>
        <v>0.41609523809523979</v>
      </c>
      <c r="T14" s="129"/>
    </row>
    <row r="15" spans="1:20" s="34" customFormat="1" ht="12" customHeight="1" x14ac:dyDescent="0.25">
      <c r="A15" s="140" t="s">
        <v>16</v>
      </c>
      <c r="B15" s="146">
        <v>238</v>
      </c>
      <c r="C15" s="48">
        <v>39.634999999999899</v>
      </c>
      <c r="D15" s="139">
        <v>89.254999999999896</v>
      </c>
      <c r="E15" s="138">
        <v>86.710999999999999</v>
      </c>
      <c r="F15" s="138">
        <v>106.309</v>
      </c>
      <c r="G15" s="138">
        <v>107.303333333333</v>
      </c>
      <c r="H15" s="151">
        <v>107.303333333333</v>
      </c>
      <c r="I15" s="146">
        <v>216</v>
      </c>
      <c r="J15" s="48">
        <f>SUMIFS(Data!$H:$H,Data!$I:$I,WRT!$J$1,Data!$E:$E,WRT!$A15,Data!$C:$C,WRT!J$3,Data!$D:$D,WRT!$A$5)</f>
        <v>71.873999999999896</v>
      </c>
      <c r="K15" s="139">
        <f>SUMIFS(Data!$H:$H,Data!$I:$I,WRT!$J$1,Data!$E:$E,WRT!$A15,Data!$C:$C,WRT!K$3,Data!$D:$D,WRT!$A$5)</f>
        <v>98.844999999999899</v>
      </c>
      <c r="L15" s="138">
        <f>SUMIFS(Data!$H:$H,Data!$I:$I,WRT!$J$1,Data!$E:$E,WRT!$A15,Data!$C:$C,WRT!L$3,Data!$D:$D,WRT!$A$5)</f>
        <v>0</v>
      </c>
      <c r="M15" s="138">
        <f>SUMIFS(Data!$H:$H,Data!$I:$I,WRT!$J$1,Data!$E:$E,WRT!$A15,Data!$C:$C,WRT!M$3,Data!$D:$D,WRT!$A$5)</f>
        <v>0</v>
      </c>
      <c r="N15" s="138">
        <f>SUMIFS(Data!$H:$H,Data!$I:$I,WRT!$J$1,Data!$E:$E,WRT!$A15,Data!$C:$C,WRT!N$3,Data!$D:$D,WRT!$A$5)</f>
        <v>56.906333333333201</v>
      </c>
      <c r="O15" s="151">
        <f t="shared" si="0"/>
        <v>56.906333333333201</v>
      </c>
      <c r="P15" s="137">
        <f t="shared" si="1"/>
        <v>0.26345524691357963</v>
      </c>
      <c r="T15" s="129"/>
    </row>
    <row r="16" spans="1:20" s="34" customFormat="1" ht="12" customHeight="1" x14ac:dyDescent="0.25">
      <c r="A16" s="53" t="s">
        <v>17</v>
      </c>
      <c r="B16" s="146">
        <v>201</v>
      </c>
      <c r="C16" s="54">
        <v>67.376999999999896</v>
      </c>
      <c r="D16" s="136">
        <v>116.447999999999</v>
      </c>
      <c r="E16" s="55">
        <v>130.737999999999</v>
      </c>
      <c r="F16" s="55">
        <v>141.74399999999901</v>
      </c>
      <c r="G16" s="55">
        <v>152.10233333333301</v>
      </c>
      <c r="H16" s="151">
        <v>152.10233333333301</v>
      </c>
      <c r="I16" s="146">
        <v>200</v>
      </c>
      <c r="J16" s="54">
        <f>SUMIFS(Data!$H:$H,Data!$I:$I,WRT!$J$1,Data!$E:$E,WRT!$A16,Data!$C:$C,WRT!J$3,Data!$D:$D,WRT!$A$5)</f>
        <v>77.471999999999895</v>
      </c>
      <c r="K16" s="136">
        <f>SUMIFS(Data!$H:$H,Data!$I:$I,WRT!$J$1,Data!$E:$E,WRT!$A16,Data!$C:$C,WRT!K$3,Data!$D:$D,WRT!$A$5)</f>
        <v>150.18799999999899</v>
      </c>
      <c r="L16" s="55">
        <f>SUMIFS(Data!$H:$H,Data!$I:$I,WRT!$J$1,Data!$E:$E,WRT!$A16,Data!$C:$C,WRT!L$3,Data!$D:$D,WRT!$A$5)</f>
        <v>0</v>
      </c>
      <c r="M16" s="55">
        <f>SUMIFS(Data!$H:$H,Data!$I:$I,WRT!$J$1,Data!$E:$E,WRT!$A16,Data!$C:$C,WRT!M$3,Data!$D:$D,WRT!$A$5)</f>
        <v>0</v>
      </c>
      <c r="N16" s="55">
        <f>SUMIFS(Data!$H:$H,Data!$I:$I,WRT!$J$1,Data!$E:$E,WRT!$A16,Data!$C:$C,WRT!N$3,Data!$D:$D,WRT!$A$5)</f>
        <v>75.8866666666665</v>
      </c>
      <c r="O16" s="151">
        <f t="shared" si="0"/>
        <v>75.8866666666665</v>
      </c>
      <c r="P16" s="135">
        <f t="shared" si="1"/>
        <v>0.37943333333333251</v>
      </c>
      <c r="T16" s="129"/>
    </row>
    <row r="17" spans="1:20" s="34" customFormat="1" ht="12" customHeight="1" x14ac:dyDescent="0.25">
      <c r="A17" s="140" t="s">
        <v>18</v>
      </c>
      <c r="B17" s="146">
        <v>183</v>
      </c>
      <c r="C17" s="48">
        <v>39.713999999999899</v>
      </c>
      <c r="D17" s="139">
        <v>107.950999999999</v>
      </c>
      <c r="E17" s="138">
        <v>124.68499999999899</v>
      </c>
      <c r="F17" s="138">
        <v>132.11999999999901</v>
      </c>
      <c r="G17" s="138">
        <v>134.82333333333301</v>
      </c>
      <c r="H17" s="151">
        <v>134.82333333333301</v>
      </c>
      <c r="I17" s="146">
        <v>174</v>
      </c>
      <c r="J17" s="48">
        <f>SUMIFS(Data!$H:$H,Data!$I:$I,WRT!$J$1,Data!$E:$E,WRT!$A17,Data!$C:$C,WRT!J$3,Data!$D:$D,WRT!$A$5)</f>
        <v>46.7409999999999</v>
      </c>
      <c r="K17" s="139">
        <f>SUMIFS(Data!$H:$H,Data!$I:$I,WRT!$J$1,Data!$E:$E,WRT!$A17,Data!$C:$C,WRT!K$3,Data!$D:$D,WRT!$A$5)</f>
        <v>146.69899999999899</v>
      </c>
      <c r="L17" s="138">
        <f>SUMIFS(Data!$H:$H,Data!$I:$I,WRT!$J$1,Data!$E:$E,WRT!$A17,Data!$C:$C,WRT!L$3,Data!$D:$D,WRT!$A$5)</f>
        <v>0</v>
      </c>
      <c r="M17" s="138">
        <f>SUMIFS(Data!$H:$H,Data!$I:$I,WRT!$J$1,Data!$E:$E,WRT!$A17,Data!$C:$C,WRT!M$3,Data!$D:$D,WRT!$A$5)</f>
        <v>0</v>
      </c>
      <c r="N17" s="138">
        <f>SUMIFS(Data!$H:$H,Data!$I:$I,WRT!$J$1,Data!$E:$E,WRT!$A17,Data!$C:$C,WRT!N$3,Data!$D:$D,WRT!$A$5)</f>
        <v>64.479999999999805</v>
      </c>
      <c r="O17" s="151">
        <f t="shared" si="0"/>
        <v>64.479999999999805</v>
      </c>
      <c r="P17" s="137">
        <f t="shared" si="1"/>
        <v>0.37057471264367703</v>
      </c>
      <c r="T17" s="129"/>
    </row>
    <row r="18" spans="1:20" s="34" customFormat="1" ht="12" customHeight="1" x14ac:dyDescent="0.25">
      <c r="A18" s="53" t="s">
        <v>19</v>
      </c>
      <c r="B18" s="146">
        <v>513</v>
      </c>
      <c r="C18" s="54">
        <v>225.38399999999899</v>
      </c>
      <c r="D18" s="136">
        <v>405.667000000001</v>
      </c>
      <c r="E18" s="55">
        <v>391.815</v>
      </c>
      <c r="F18" s="55">
        <v>408.30099999999999</v>
      </c>
      <c r="G18" s="55">
        <v>477.05566666666698</v>
      </c>
      <c r="H18" s="151">
        <v>477.05566666666698</v>
      </c>
      <c r="I18" s="146">
        <v>556</v>
      </c>
      <c r="J18" s="54">
        <f>SUMIFS(Data!$H:$H,Data!$I:$I,WRT!$J$1,Data!$E:$E,WRT!$A18,Data!$C:$C,WRT!J$3,Data!$D:$D,WRT!$A$5)</f>
        <v>247.87099999999899</v>
      </c>
      <c r="K18" s="136">
        <f>SUMIFS(Data!$H:$H,Data!$I:$I,WRT!$J$1,Data!$E:$E,WRT!$A18,Data!$C:$C,WRT!K$3,Data!$D:$D,WRT!$A$5)</f>
        <v>354.52100000000002</v>
      </c>
      <c r="L18" s="55">
        <f>SUMIFS(Data!$H:$H,Data!$I:$I,WRT!$J$1,Data!$E:$E,WRT!$A18,Data!$C:$C,WRT!L$3,Data!$D:$D,WRT!$A$5)</f>
        <v>0</v>
      </c>
      <c r="M18" s="55">
        <f>SUMIFS(Data!$H:$H,Data!$I:$I,WRT!$J$1,Data!$E:$E,WRT!$A18,Data!$C:$C,WRT!M$3,Data!$D:$D,WRT!$A$5)</f>
        <v>0</v>
      </c>
      <c r="N18" s="55">
        <f>SUMIFS(Data!$H:$H,Data!$I:$I,WRT!$J$1,Data!$E:$E,WRT!$A18,Data!$C:$C,WRT!N$3,Data!$D:$D,WRT!$A$5)</f>
        <v>200.797333333334</v>
      </c>
      <c r="O18" s="151">
        <f t="shared" si="0"/>
        <v>200.797333333334</v>
      </c>
      <c r="P18" s="135">
        <f t="shared" si="1"/>
        <v>0.36114628297362228</v>
      </c>
      <c r="T18" s="129"/>
    </row>
    <row r="19" spans="1:20" s="34" customFormat="1" ht="12" customHeight="1" x14ac:dyDescent="0.25">
      <c r="A19" s="140" t="s">
        <v>20</v>
      </c>
      <c r="B19" s="146">
        <v>273</v>
      </c>
      <c r="C19" s="48">
        <v>84.342999999999904</v>
      </c>
      <c r="D19" s="139">
        <v>111.277999999999</v>
      </c>
      <c r="E19" s="138">
        <v>143.301999999999</v>
      </c>
      <c r="F19" s="138">
        <v>159.75099999999901</v>
      </c>
      <c r="G19" s="138">
        <v>166.22466666666699</v>
      </c>
      <c r="H19" s="151">
        <v>166.22466666666699</v>
      </c>
      <c r="I19" s="146">
        <v>241.06</v>
      </c>
      <c r="J19" s="48">
        <f>SUMIFS(Data!$H:$H,Data!$I:$I,WRT!$J$1,Data!$E:$E,WRT!$A19,Data!$C:$C,WRT!J$3,Data!$D:$D,WRT!$A$5)</f>
        <v>84.935999999999893</v>
      </c>
      <c r="K19" s="139">
        <f>SUMIFS(Data!$H:$H,Data!$I:$I,WRT!$J$1,Data!$E:$E,WRT!$A19,Data!$C:$C,WRT!K$3,Data!$D:$D,WRT!$A$5)</f>
        <v>126.662999999999</v>
      </c>
      <c r="L19" s="138">
        <f>SUMIFS(Data!$H:$H,Data!$I:$I,WRT!$J$1,Data!$E:$E,WRT!$A19,Data!$C:$C,WRT!L$3,Data!$D:$D,WRT!$A$5)</f>
        <v>0</v>
      </c>
      <c r="M19" s="138">
        <f>SUMIFS(Data!$H:$H,Data!$I:$I,WRT!$J$1,Data!$E:$E,WRT!$A19,Data!$C:$C,WRT!M$3,Data!$D:$D,WRT!$A$5)</f>
        <v>0</v>
      </c>
      <c r="N19" s="138">
        <f>SUMIFS(Data!$H:$H,Data!$I:$I,WRT!$J$1,Data!$E:$E,WRT!$A19,Data!$C:$C,WRT!N$3,Data!$D:$D,WRT!$A$5)</f>
        <v>70.532999999999802</v>
      </c>
      <c r="O19" s="151">
        <f t="shared" si="0"/>
        <v>70.532999999999802</v>
      </c>
      <c r="P19" s="137">
        <f t="shared" si="1"/>
        <v>0.29259520451339832</v>
      </c>
      <c r="T19" s="129"/>
    </row>
    <row r="20" spans="1:20" s="34" customFormat="1" ht="12" customHeight="1" x14ac:dyDescent="0.25">
      <c r="A20" s="53" t="s">
        <v>21</v>
      </c>
      <c r="B20" s="146">
        <v>240</v>
      </c>
      <c r="C20" s="54">
        <v>76.590999999999894</v>
      </c>
      <c r="D20" s="136">
        <v>134.39999999999901</v>
      </c>
      <c r="E20" s="55">
        <v>126.873999999999</v>
      </c>
      <c r="F20" s="55">
        <v>125.826999999999</v>
      </c>
      <c r="G20" s="55">
        <v>154.56399999999999</v>
      </c>
      <c r="H20" s="151">
        <v>154.56399999999999</v>
      </c>
      <c r="I20" s="146">
        <v>237.36</v>
      </c>
      <c r="J20" s="54">
        <f>SUMIFS(Data!$H:$H,Data!$I:$I,WRT!$J$1,Data!$E:$E,WRT!$A20,Data!$C:$C,WRT!J$3,Data!$D:$D,WRT!$A$5)</f>
        <v>53.255999999999901</v>
      </c>
      <c r="K20" s="136">
        <f>SUMIFS(Data!$H:$H,Data!$I:$I,WRT!$J$1,Data!$E:$E,WRT!$A20,Data!$C:$C,WRT!K$3,Data!$D:$D,WRT!$A$5)</f>
        <v>134.61499999999899</v>
      </c>
      <c r="L20" s="55">
        <f>SUMIFS(Data!$H:$H,Data!$I:$I,WRT!$J$1,Data!$E:$E,WRT!$A20,Data!$C:$C,WRT!L$3,Data!$D:$D,WRT!$A$5)</f>
        <v>0</v>
      </c>
      <c r="M20" s="55">
        <f>SUMIFS(Data!$H:$H,Data!$I:$I,WRT!$J$1,Data!$E:$E,WRT!$A20,Data!$C:$C,WRT!M$3,Data!$D:$D,WRT!$A$5)</f>
        <v>0</v>
      </c>
      <c r="N20" s="55">
        <f>SUMIFS(Data!$H:$H,Data!$I:$I,WRT!$J$1,Data!$E:$E,WRT!$A20,Data!$C:$C,WRT!N$3,Data!$D:$D,WRT!$A$5)</f>
        <v>62.623666666666502</v>
      </c>
      <c r="O20" s="151">
        <f t="shared" si="0"/>
        <v>62.623666666666502</v>
      </c>
      <c r="P20" s="135">
        <f t="shared" si="1"/>
        <v>0.2638341197618238</v>
      </c>
      <c r="T20" s="129"/>
    </row>
    <row r="21" spans="1:20" s="34" customFormat="1" ht="12" customHeight="1" x14ac:dyDescent="0.25">
      <c r="A21" s="140" t="s">
        <v>22</v>
      </c>
      <c r="B21" s="146">
        <v>102</v>
      </c>
      <c r="C21" s="48">
        <v>64.632999999999896</v>
      </c>
      <c r="D21" s="139">
        <v>115.76</v>
      </c>
      <c r="E21" s="138">
        <v>115.474999999999</v>
      </c>
      <c r="F21" s="138">
        <v>124.71299999999999</v>
      </c>
      <c r="G21" s="138">
        <v>140.19366666666599</v>
      </c>
      <c r="H21" s="151">
        <v>102</v>
      </c>
      <c r="I21" s="146">
        <v>125.9</v>
      </c>
      <c r="J21" s="48">
        <f>SUMIFS(Data!$H:$H,Data!$I:$I,WRT!$J$1,Data!$E:$E,WRT!$A21,Data!$C:$C,WRT!J$3,Data!$D:$D,WRT!$A$5)</f>
        <v>65.376999999999995</v>
      </c>
      <c r="K21" s="139">
        <f>SUMIFS(Data!$H:$H,Data!$I:$I,WRT!$J$1,Data!$E:$E,WRT!$A21,Data!$C:$C,WRT!K$3,Data!$D:$D,WRT!$A$5)</f>
        <v>100.066999999999</v>
      </c>
      <c r="L21" s="138">
        <f>SUMIFS(Data!$H:$H,Data!$I:$I,WRT!$J$1,Data!$E:$E,WRT!$A21,Data!$C:$C,WRT!L$3,Data!$D:$D,WRT!$A$5)</f>
        <v>0</v>
      </c>
      <c r="M21" s="138">
        <f>SUMIFS(Data!$H:$H,Data!$I:$I,WRT!$J$1,Data!$E:$E,WRT!$A21,Data!$C:$C,WRT!M$3,Data!$D:$D,WRT!$A$5)</f>
        <v>0</v>
      </c>
      <c r="N21" s="138">
        <f>SUMIFS(Data!$H:$H,Data!$I:$I,WRT!$J$1,Data!$E:$E,WRT!$A21,Data!$C:$C,WRT!N$3,Data!$D:$D,WRT!$A$5)</f>
        <v>55.148000000000003</v>
      </c>
      <c r="O21" s="151">
        <f t="shared" si="0"/>
        <v>55.148000000000003</v>
      </c>
      <c r="P21" s="137">
        <f t="shared" si="1"/>
        <v>0.43803018268467037</v>
      </c>
      <c r="T21" s="129"/>
    </row>
    <row r="22" spans="1:20" s="34" customFormat="1" ht="12" customHeight="1" x14ac:dyDescent="0.25">
      <c r="A22" s="53" t="s">
        <v>23</v>
      </c>
      <c r="B22" s="146">
        <v>331</v>
      </c>
      <c r="C22" s="54">
        <v>305.63699999999898</v>
      </c>
      <c r="D22" s="136">
        <v>428.96100000000098</v>
      </c>
      <c r="E22" s="55">
        <v>377.969999999999</v>
      </c>
      <c r="F22" s="55">
        <v>358.05099999999902</v>
      </c>
      <c r="G22" s="55">
        <v>490.206333333327</v>
      </c>
      <c r="H22" s="151">
        <v>331</v>
      </c>
      <c r="I22" s="146">
        <v>404.48</v>
      </c>
      <c r="J22" s="54">
        <f>SUMIFS(Data!$H:$H,Data!$I:$I,WRT!$J$1,Data!$E:$E,WRT!$A22,Data!$C:$C,WRT!J$3,Data!$D:$D,WRT!$A$5)</f>
        <v>352.31200000000001</v>
      </c>
      <c r="K22" s="136">
        <f>SUMIFS(Data!$H:$H,Data!$I:$I,WRT!$J$1,Data!$E:$E,WRT!$A22,Data!$C:$C,WRT!K$3,Data!$D:$D,WRT!$A$5)</f>
        <v>376.890999999999</v>
      </c>
      <c r="L22" s="55">
        <f>SUMIFS(Data!$H:$H,Data!$I:$I,WRT!$J$1,Data!$E:$E,WRT!$A22,Data!$C:$C,WRT!L$3,Data!$D:$D,WRT!$A$5)</f>
        <v>0</v>
      </c>
      <c r="M22" s="55">
        <f>SUMIFS(Data!$H:$H,Data!$I:$I,WRT!$J$1,Data!$E:$E,WRT!$A22,Data!$C:$C,WRT!M$3,Data!$D:$D,WRT!$A$5)</f>
        <v>0</v>
      </c>
      <c r="N22" s="55">
        <f>SUMIFS(Data!$H:$H,Data!$I:$I,WRT!$J$1,Data!$E:$E,WRT!$A22,Data!$C:$C,WRT!N$3,Data!$D:$D,WRT!$A$5)</f>
        <v>243.06766666666601</v>
      </c>
      <c r="O22" s="151">
        <f t="shared" si="0"/>
        <v>243.06766666666601</v>
      </c>
      <c r="P22" s="135">
        <f t="shared" si="1"/>
        <v>0.60093865374472411</v>
      </c>
      <c r="T22" s="129"/>
    </row>
    <row r="23" spans="1:20" s="34" customFormat="1" ht="12" customHeight="1" x14ac:dyDescent="0.25">
      <c r="A23" s="140" t="s">
        <v>24</v>
      </c>
      <c r="B23" s="146">
        <v>186</v>
      </c>
      <c r="C23" s="48">
        <v>47.174999999999898</v>
      </c>
      <c r="D23" s="139">
        <v>233.295999999999</v>
      </c>
      <c r="E23" s="138">
        <v>212.69799999999901</v>
      </c>
      <c r="F23" s="138">
        <v>179.91999999999899</v>
      </c>
      <c r="G23" s="138">
        <v>224.36300000000099</v>
      </c>
      <c r="H23" s="151">
        <v>186</v>
      </c>
      <c r="I23" s="146">
        <v>187.22</v>
      </c>
      <c r="J23" s="48">
        <f>SUMIFS(Data!$H:$H,Data!$I:$I,WRT!$J$1,Data!$E:$E,WRT!$A23,Data!$C:$C,WRT!J$3,Data!$D:$D,WRT!$A$5)</f>
        <v>42.540999999999897</v>
      </c>
      <c r="K23" s="139">
        <f>SUMIFS(Data!$H:$H,Data!$I:$I,WRT!$J$1,Data!$E:$E,WRT!$A23,Data!$C:$C,WRT!K$3,Data!$D:$D,WRT!$A$5)</f>
        <v>141.612999999999</v>
      </c>
      <c r="L23" s="138">
        <f>SUMIFS(Data!$H:$H,Data!$I:$I,WRT!$J$1,Data!$E:$E,WRT!$A23,Data!$C:$C,WRT!L$3,Data!$D:$D,WRT!$A$5)</f>
        <v>0</v>
      </c>
      <c r="M23" s="138">
        <f>SUMIFS(Data!$H:$H,Data!$I:$I,WRT!$J$1,Data!$E:$E,WRT!$A23,Data!$C:$C,WRT!M$3,Data!$D:$D,WRT!$A$5)</f>
        <v>0</v>
      </c>
      <c r="N23" s="138">
        <f>SUMIFS(Data!$H:$H,Data!$I:$I,WRT!$J$1,Data!$E:$E,WRT!$A23,Data!$C:$C,WRT!N$3,Data!$D:$D,WRT!$A$5)</f>
        <v>61.384666666666597</v>
      </c>
      <c r="O23" s="151">
        <f t="shared" si="0"/>
        <v>61.384666666666597</v>
      </c>
      <c r="P23" s="137">
        <f t="shared" si="1"/>
        <v>0.32787451483103619</v>
      </c>
      <c r="T23" s="129"/>
    </row>
    <row r="24" spans="1:20" s="34" customFormat="1" ht="12" customHeight="1" x14ac:dyDescent="0.25">
      <c r="A24" s="53" t="s">
        <v>25</v>
      </c>
      <c r="B24" s="146">
        <v>175</v>
      </c>
      <c r="C24" s="54">
        <v>39.101999999999997</v>
      </c>
      <c r="D24" s="136">
        <v>73.201999999999899</v>
      </c>
      <c r="E24" s="55">
        <v>73.745999999999995</v>
      </c>
      <c r="F24" s="55">
        <v>88.124999999999901</v>
      </c>
      <c r="G24" s="55">
        <v>91.391666666666495</v>
      </c>
      <c r="H24" s="151">
        <v>91.391666666666495</v>
      </c>
      <c r="I24" s="146">
        <v>140.56</v>
      </c>
      <c r="J24" s="54">
        <f>SUMIFS(Data!$H:$H,Data!$I:$I,WRT!$J$1,Data!$E:$E,WRT!$A24,Data!$C:$C,WRT!J$3,Data!$D:$D,WRT!$A$5)</f>
        <v>71.414999999999907</v>
      </c>
      <c r="K24" s="136">
        <f>SUMIFS(Data!$H:$H,Data!$I:$I,WRT!$J$1,Data!$E:$E,WRT!$A24,Data!$C:$C,WRT!K$3,Data!$D:$D,WRT!$A$5)</f>
        <v>98.709999999999894</v>
      </c>
      <c r="L24" s="55">
        <f>SUMIFS(Data!$H:$H,Data!$I:$I,WRT!$J$1,Data!$E:$E,WRT!$A24,Data!$C:$C,WRT!L$3,Data!$D:$D,WRT!$A$5)</f>
        <v>0</v>
      </c>
      <c r="M24" s="55">
        <f>SUMIFS(Data!$H:$H,Data!$I:$I,WRT!$J$1,Data!$E:$E,WRT!$A24,Data!$C:$C,WRT!M$3,Data!$D:$D,WRT!$A$5)</f>
        <v>0</v>
      </c>
      <c r="N24" s="55">
        <f>SUMIFS(Data!$H:$H,Data!$I:$I,WRT!$J$1,Data!$E:$E,WRT!$A24,Data!$C:$C,WRT!N$3,Data!$D:$D,WRT!$A$5)</f>
        <v>56.708333333333201</v>
      </c>
      <c r="O24" s="151">
        <f t="shared" si="0"/>
        <v>56.708333333333201</v>
      </c>
      <c r="P24" s="135">
        <f t="shared" si="1"/>
        <v>0.40344574084613832</v>
      </c>
      <c r="T24" s="129"/>
    </row>
    <row r="25" spans="1:20" s="34" customFormat="1" ht="12" customHeight="1" x14ac:dyDescent="0.25">
      <c r="A25" s="140" t="s">
        <v>26</v>
      </c>
      <c r="B25" s="146">
        <v>331</v>
      </c>
      <c r="C25" s="48">
        <v>129.25700000000001</v>
      </c>
      <c r="D25" s="139">
        <v>262.22699999999901</v>
      </c>
      <c r="E25" s="138">
        <v>331.04899999999901</v>
      </c>
      <c r="F25" s="138">
        <v>311.50299999999902</v>
      </c>
      <c r="G25" s="138">
        <v>344.67866666666799</v>
      </c>
      <c r="H25" s="151">
        <v>331</v>
      </c>
      <c r="I25" s="146">
        <v>367.84000000000003</v>
      </c>
      <c r="J25" s="48">
        <f>SUMIFS(Data!$H:$H,Data!$I:$I,WRT!$J$1,Data!$E:$E,WRT!$A25,Data!$C:$C,WRT!J$3,Data!$D:$D,WRT!$A$5)</f>
        <v>98.769999999999797</v>
      </c>
      <c r="K25" s="139">
        <f>SUMIFS(Data!$H:$H,Data!$I:$I,WRT!$J$1,Data!$E:$E,WRT!$A25,Data!$C:$C,WRT!K$3,Data!$D:$D,WRT!$A$5)</f>
        <v>381.71499999999901</v>
      </c>
      <c r="L25" s="138">
        <f>SUMIFS(Data!$H:$H,Data!$I:$I,WRT!$J$1,Data!$E:$E,WRT!$A25,Data!$C:$C,WRT!L$3,Data!$D:$D,WRT!$A$5)</f>
        <v>0</v>
      </c>
      <c r="M25" s="138">
        <f>SUMIFS(Data!$H:$H,Data!$I:$I,WRT!$J$1,Data!$E:$E,WRT!$A25,Data!$C:$C,WRT!M$3,Data!$D:$D,WRT!$A$5)</f>
        <v>0</v>
      </c>
      <c r="N25" s="138">
        <f>SUMIFS(Data!$H:$H,Data!$I:$I,WRT!$J$1,Data!$E:$E,WRT!$A25,Data!$C:$C,WRT!N$3,Data!$D:$D,WRT!$A$5)</f>
        <v>160.16166666666601</v>
      </c>
      <c r="O25" s="151">
        <f t="shared" si="0"/>
        <v>160.16166666666601</v>
      </c>
      <c r="P25" s="137">
        <f t="shared" si="1"/>
        <v>0.43541122952007938</v>
      </c>
      <c r="T25" s="129"/>
    </row>
    <row r="26" spans="1:20" s="34" customFormat="1" ht="12" customHeight="1" x14ac:dyDescent="0.25">
      <c r="A26" s="53" t="s">
        <v>27</v>
      </c>
      <c r="B26" s="146">
        <v>847</v>
      </c>
      <c r="C26" s="54">
        <v>280.375</v>
      </c>
      <c r="D26" s="136">
        <v>597.15300000000002</v>
      </c>
      <c r="E26" s="55">
        <v>588.08300000000099</v>
      </c>
      <c r="F26" s="55">
        <v>504.67500000000001</v>
      </c>
      <c r="G26" s="55">
        <v>656.76200000000404</v>
      </c>
      <c r="H26" s="151">
        <v>656.76200000000404</v>
      </c>
      <c r="I26" s="146">
        <v>870.31999999999994</v>
      </c>
      <c r="J26" s="54">
        <f>SUMIFS(Data!$H:$H,Data!$I:$I,WRT!$J$1,Data!$E:$E,WRT!$A26,Data!$C:$C,WRT!J$3,Data!$D:$D,WRT!$A$5)</f>
        <v>230.737999999999</v>
      </c>
      <c r="K26" s="136">
        <f>SUMIFS(Data!$H:$H,Data!$I:$I,WRT!$J$1,Data!$E:$E,WRT!$A26,Data!$C:$C,WRT!K$3,Data!$D:$D,WRT!$A$5)</f>
        <v>493.66</v>
      </c>
      <c r="L26" s="55">
        <f>SUMIFS(Data!$H:$H,Data!$I:$I,WRT!$J$1,Data!$E:$E,WRT!$A26,Data!$C:$C,WRT!L$3,Data!$D:$D,WRT!$A$5)</f>
        <v>0</v>
      </c>
      <c r="M26" s="55">
        <f>SUMIFS(Data!$H:$H,Data!$I:$I,WRT!$J$1,Data!$E:$E,WRT!$A26,Data!$C:$C,WRT!M$3,Data!$D:$D,WRT!$A$5)</f>
        <v>0</v>
      </c>
      <c r="N26" s="55">
        <f>SUMIFS(Data!$H:$H,Data!$I:$I,WRT!$J$1,Data!$E:$E,WRT!$A26,Data!$C:$C,WRT!N$3,Data!$D:$D,WRT!$A$5)</f>
        <v>241.46600000000001</v>
      </c>
      <c r="O26" s="151">
        <f t="shared" si="0"/>
        <v>241.46600000000001</v>
      </c>
      <c r="P26" s="135">
        <f t="shared" si="1"/>
        <v>0.27744507767258025</v>
      </c>
      <c r="T26" s="129"/>
    </row>
    <row r="27" spans="1:20" s="34" customFormat="1" ht="12" customHeight="1" x14ac:dyDescent="0.25">
      <c r="A27" s="140" t="s">
        <v>28</v>
      </c>
      <c r="B27" s="146">
        <v>271</v>
      </c>
      <c r="C27" s="48">
        <v>150.75099999999901</v>
      </c>
      <c r="D27" s="139">
        <v>231.49799999999999</v>
      </c>
      <c r="E27" s="138">
        <v>241.18599999999901</v>
      </c>
      <c r="F27" s="138">
        <v>227.488</v>
      </c>
      <c r="G27" s="138">
        <v>283.640999999999</v>
      </c>
      <c r="H27" s="151">
        <v>271</v>
      </c>
      <c r="I27" s="146">
        <v>296.86</v>
      </c>
      <c r="J27" s="48">
        <f>SUMIFS(Data!$H:$H,Data!$I:$I,WRT!$J$1,Data!$E:$E,WRT!$A27,Data!$C:$C,WRT!J$3,Data!$D:$D,WRT!$A$5)</f>
        <v>108.524999999999</v>
      </c>
      <c r="K27" s="139">
        <f>SUMIFS(Data!$H:$H,Data!$I:$I,WRT!$J$1,Data!$E:$E,WRT!$A27,Data!$C:$C,WRT!K$3,Data!$D:$D,WRT!$A$5)</f>
        <v>260.01399999999899</v>
      </c>
      <c r="L27" s="138">
        <f>SUMIFS(Data!$H:$H,Data!$I:$I,WRT!$J$1,Data!$E:$E,WRT!$A27,Data!$C:$C,WRT!L$3,Data!$D:$D,WRT!$A$5)</f>
        <v>0</v>
      </c>
      <c r="M27" s="138">
        <f>SUMIFS(Data!$H:$H,Data!$I:$I,WRT!$J$1,Data!$E:$E,WRT!$A27,Data!$C:$C,WRT!M$3,Data!$D:$D,WRT!$A$5)</f>
        <v>0</v>
      </c>
      <c r="N27" s="138">
        <f>SUMIFS(Data!$H:$H,Data!$I:$I,WRT!$J$1,Data!$E:$E,WRT!$A27,Data!$C:$C,WRT!N$3,Data!$D:$D,WRT!$A$5)</f>
        <v>122.84633333333301</v>
      </c>
      <c r="O27" s="151">
        <f t="shared" si="0"/>
        <v>122.84633333333301</v>
      </c>
      <c r="P27" s="137">
        <f t="shared" si="1"/>
        <v>0.41381908419232299</v>
      </c>
      <c r="T27" s="129"/>
    </row>
    <row r="28" spans="1:20" s="34" customFormat="1" ht="12" customHeight="1" x14ac:dyDescent="0.25">
      <c r="A28" s="53" t="s">
        <v>29</v>
      </c>
      <c r="B28" s="146">
        <v>138</v>
      </c>
      <c r="C28" s="54">
        <v>28.332999999999899</v>
      </c>
      <c r="D28" s="136">
        <v>95.045999999999907</v>
      </c>
      <c r="E28" s="55">
        <v>90.399000000000001</v>
      </c>
      <c r="F28" s="55">
        <v>92.430999999999898</v>
      </c>
      <c r="G28" s="55">
        <v>102.069666666666</v>
      </c>
      <c r="H28" s="151">
        <v>102.069666666666</v>
      </c>
      <c r="I28" s="146">
        <v>133.36000000000001</v>
      </c>
      <c r="J28" s="54">
        <f>SUMIFS(Data!$H:$H,Data!$I:$I,WRT!$J$1,Data!$E:$E,WRT!$A28,Data!$C:$C,WRT!J$3,Data!$D:$D,WRT!$A$5)</f>
        <v>34.443999999999903</v>
      </c>
      <c r="K28" s="136">
        <f>SUMIFS(Data!$H:$H,Data!$I:$I,WRT!$J$1,Data!$E:$E,WRT!$A28,Data!$C:$C,WRT!K$3,Data!$D:$D,WRT!$A$5)</f>
        <v>91.819999999999894</v>
      </c>
      <c r="L28" s="55">
        <f>SUMIFS(Data!$H:$H,Data!$I:$I,WRT!$J$1,Data!$E:$E,WRT!$A28,Data!$C:$C,WRT!L$3,Data!$D:$D,WRT!$A$5)</f>
        <v>0</v>
      </c>
      <c r="M28" s="55">
        <f>SUMIFS(Data!$H:$H,Data!$I:$I,WRT!$J$1,Data!$E:$E,WRT!$A28,Data!$C:$C,WRT!M$3,Data!$D:$D,WRT!$A$5)</f>
        <v>0</v>
      </c>
      <c r="N28" s="55">
        <f>SUMIFS(Data!$H:$H,Data!$I:$I,WRT!$J$1,Data!$E:$E,WRT!$A28,Data!$C:$C,WRT!N$3,Data!$D:$D,WRT!$A$5)</f>
        <v>42.087999999999901</v>
      </c>
      <c r="O28" s="151">
        <f t="shared" si="0"/>
        <v>42.087999999999901</v>
      </c>
      <c r="P28" s="135">
        <f t="shared" si="1"/>
        <v>0.31559688062387448</v>
      </c>
      <c r="T28" s="129"/>
    </row>
    <row r="29" spans="1:20" s="34" customFormat="1" ht="12" customHeight="1" x14ac:dyDescent="0.25">
      <c r="A29" s="141" t="s">
        <v>30</v>
      </c>
      <c r="B29" s="146">
        <v>101</v>
      </c>
      <c r="C29" s="48">
        <v>9.9730000000000008</v>
      </c>
      <c r="D29" s="139">
        <v>35.125</v>
      </c>
      <c r="E29" s="138">
        <v>35.625999999999898</v>
      </c>
      <c r="F29" s="138">
        <v>37.101999999999997</v>
      </c>
      <c r="G29" s="138">
        <v>39.2753333333333</v>
      </c>
      <c r="H29" s="151">
        <v>39.2753333333333</v>
      </c>
      <c r="I29" s="146">
        <v>98.32</v>
      </c>
      <c r="J29" s="48">
        <f>SUMIFS(Data!$H:$H,Data!$I:$I,WRT!$J$1,Data!$E:$E,WRT!$A29,Data!$C:$C,WRT!J$3,Data!$D:$D,WRT!$A$5)</f>
        <v>24.994</v>
      </c>
      <c r="K29" s="139">
        <f>SUMIFS(Data!$H:$H,Data!$I:$I,WRT!$J$1,Data!$E:$E,WRT!$A29,Data!$C:$C,WRT!K$3,Data!$D:$D,WRT!$A$5)</f>
        <v>59.207999999999899</v>
      </c>
      <c r="L29" s="138">
        <f>SUMIFS(Data!$H:$H,Data!$I:$I,WRT!$J$1,Data!$E:$E,WRT!$A29,Data!$C:$C,WRT!L$3,Data!$D:$D,WRT!$A$5)</f>
        <v>0</v>
      </c>
      <c r="M29" s="138">
        <f>SUMIFS(Data!$H:$H,Data!$I:$I,WRT!$J$1,Data!$E:$E,WRT!$A29,Data!$C:$C,WRT!M$3,Data!$D:$D,WRT!$A$5)</f>
        <v>0</v>
      </c>
      <c r="N29" s="138">
        <f>SUMIFS(Data!$H:$H,Data!$I:$I,WRT!$J$1,Data!$E:$E,WRT!$A29,Data!$C:$C,WRT!N$3,Data!$D:$D,WRT!$A$5)</f>
        <v>28.067333333333298</v>
      </c>
      <c r="O29" s="151">
        <f t="shared" si="0"/>
        <v>28.067333333333298</v>
      </c>
      <c r="P29" s="137">
        <f t="shared" si="1"/>
        <v>0.28546921616490339</v>
      </c>
      <c r="T29" s="129"/>
    </row>
    <row r="30" spans="1:20" s="34" customFormat="1" ht="12" customHeight="1" x14ac:dyDescent="0.25">
      <c r="A30" s="53" t="s">
        <v>31</v>
      </c>
      <c r="B30" s="146">
        <v>336</v>
      </c>
      <c r="C30" s="54">
        <v>78.156999999999897</v>
      </c>
      <c r="D30" s="136">
        <v>341.08399999999898</v>
      </c>
      <c r="E30" s="55">
        <v>442.10799999999898</v>
      </c>
      <c r="F30" s="55">
        <v>270.95599999999899</v>
      </c>
      <c r="G30" s="55">
        <v>377.435</v>
      </c>
      <c r="H30" s="151">
        <v>336</v>
      </c>
      <c r="I30" s="146">
        <v>374.06</v>
      </c>
      <c r="J30" s="54">
        <f>SUMIFS(Data!$H:$H,Data!$I:$I,WRT!$J$1,Data!$E:$E,WRT!$A30,Data!$C:$C,WRT!J$3,Data!$D:$D,WRT!$A$5)</f>
        <v>83.050999999999902</v>
      </c>
      <c r="K30" s="55">
        <f>SUMIFS(Data!$H:$H,Data!$I:$I,WRT!$J$1,Data!$E:$E,WRT!$A30,Data!$C:$C,WRT!K$3,Data!$D:$D,WRT!$A$5)</f>
        <v>348.68999999999897</v>
      </c>
      <c r="L30" s="55">
        <f>SUMIFS(Data!$H:$H,Data!$I:$I,WRT!$J$1,Data!$E:$E,WRT!$A30,Data!$C:$C,WRT!L$3,Data!$D:$D,WRT!$A$5)</f>
        <v>0</v>
      </c>
      <c r="M30" s="55">
        <f>SUMIFS(Data!$H:$H,Data!$I:$I,WRT!$J$1,Data!$E:$E,WRT!$A30,Data!$C:$C,WRT!M$3,Data!$D:$D,WRT!$A$5)</f>
        <v>0</v>
      </c>
      <c r="N30" s="55">
        <f>SUMIFS(Data!$H:$H,Data!$I:$I,WRT!$J$1,Data!$E:$E,WRT!$A30,Data!$C:$C,WRT!N$3,Data!$D:$D,WRT!$A$5)</f>
        <v>143.91366666666599</v>
      </c>
      <c r="O30" s="151">
        <f t="shared" si="0"/>
        <v>143.91366666666599</v>
      </c>
      <c r="P30" s="135">
        <f t="shared" si="1"/>
        <v>0.38473417811759075</v>
      </c>
      <c r="T30" s="129"/>
    </row>
    <row r="31" spans="1:20" s="34" customFormat="1" ht="12" customHeight="1" x14ac:dyDescent="0.25">
      <c r="A31" s="140" t="s">
        <v>32</v>
      </c>
      <c r="B31" s="146">
        <v>316</v>
      </c>
      <c r="C31" s="48">
        <v>131.647999999999</v>
      </c>
      <c r="D31" s="139">
        <v>226.25699999999901</v>
      </c>
      <c r="E31" s="138">
        <v>219.356999999999</v>
      </c>
      <c r="F31" s="138">
        <v>206.77999999999901</v>
      </c>
      <c r="G31" s="138">
        <v>261.34733333333401</v>
      </c>
      <c r="H31" s="151">
        <v>261.34733333333401</v>
      </c>
      <c r="I31" s="146">
        <v>325.02</v>
      </c>
      <c r="J31" s="48">
        <f>SUMIFS(Data!$H:$H,Data!$I:$I,WRT!$J$1,Data!$E:$E,WRT!$A31,Data!$C:$C,WRT!J$3,Data!$D:$D,WRT!$A$5)</f>
        <v>117.164999999999</v>
      </c>
      <c r="K31" s="138">
        <f>SUMIFS(Data!$H:$H,Data!$I:$I,WRT!$J$1,Data!$E:$E,WRT!$A31,Data!$C:$C,WRT!K$3,Data!$D:$D,WRT!$A$5)</f>
        <v>222.20599999999899</v>
      </c>
      <c r="L31" s="138">
        <f>SUMIFS(Data!$H:$H,Data!$I:$I,WRT!$J$1,Data!$E:$E,WRT!$A31,Data!$C:$C,WRT!L$3,Data!$D:$D,WRT!$A$5)</f>
        <v>0</v>
      </c>
      <c r="M31" s="138">
        <f>SUMIFS(Data!$H:$H,Data!$I:$I,WRT!$J$1,Data!$E:$E,WRT!$A31,Data!$C:$C,WRT!M$3,Data!$D:$D,WRT!$A$5)</f>
        <v>0</v>
      </c>
      <c r="N31" s="138">
        <f>SUMIFS(Data!$H:$H,Data!$I:$I,WRT!$J$1,Data!$E:$E,WRT!$A31,Data!$C:$C,WRT!N$3,Data!$D:$D,WRT!$A$5)</f>
        <v>113.123666666666</v>
      </c>
      <c r="O31" s="151">
        <f t="shared" si="0"/>
        <v>113.123666666666</v>
      </c>
      <c r="P31" s="137">
        <f t="shared" si="1"/>
        <v>0.34805140196500522</v>
      </c>
      <c r="T31" s="129"/>
    </row>
    <row r="32" spans="1:20" s="34" customFormat="1" ht="12" customHeight="1" x14ac:dyDescent="0.25">
      <c r="A32" s="53" t="s">
        <v>33</v>
      </c>
      <c r="B32" s="146">
        <v>328</v>
      </c>
      <c r="C32" s="54">
        <v>59.793999999999897</v>
      </c>
      <c r="D32" s="136">
        <v>235.54399999999899</v>
      </c>
      <c r="E32" s="55">
        <v>264.51999999999902</v>
      </c>
      <c r="F32" s="55">
        <v>271.135999999999</v>
      </c>
      <c r="G32" s="55">
        <v>276.99800000000101</v>
      </c>
      <c r="H32" s="151">
        <v>276.99800000000101</v>
      </c>
      <c r="I32" s="146">
        <v>313.39999999999998</v>
      </c>
      <c r="J32" s="54">
        <f>SUMIFS(Data!$H:$H,Data!$I:$I,WRT!$J$1,Data!$E:$E,WRT!$A32,Data!$C:$C,WRT!J$3,Data!$D:$D,WRT!$A$5)</f>
        <v>94.568999999999903</v>
      </c>
      <c r="K32" s="136">
        <f>SUMIFS(Data!$H:$H,Data!$I:$I,WRT!$J$1,Data!$E:$E,WRT!$A32,Data!$C:$C,WRT!K$3,Data!$D:$D,WRT!$A$5)</f>
        <v>349.64100000000002</v>
      </c>
      <c r="L32" s="55">
        <f>SUMIFS(Data!$H:$H,Data!$I:$I,WRT!$J$1,Data!$E:$E,WRT!$A32,Data!$C:$C,WRT!L$3,Data!$D:$D,WRT!$A$5)</f>
        <v>0</v>
      </c>
      <c r="M32" s="55">
        <f>SUMIFS(Data!$H:$H,Data!$I:$I,WRT!$J$1,Data!$E:$E,WRT!$A32,Data!$C:$C,WRT!M$3,Data!$D:$D,WRT!$A$5)</f>
        <v>0</v>
      </c>
      <c r="N32" s="55">
        <f>SUMIFS(Data!$H:$H,Data!$I:$I,WRT!$J$1,Data!$E:$E,WRT!$A32,Data!$C:$C,WRT!N$3,Data!$D:$D,WRT!$A$5)</f>
        <v>148.07</v>
      </c>
      <c r="O32" s="151">
        <f t="shared" si="0"/>
        <v>148.07</v>
      </c>
      <c r="P32" s="135">
        <f t="shared" si="1"/>
        <v>0.47246330567964262</v>
      </c>
      <c r="T32" s="129"/>
    </row>
    <row r="33" spans="1:20" s="34" customFormat="1" ht="12" customHeight="1" x14ac:dyDescent="0.25">
      <c r="A33" s="140" t="s">
        <v>34</v>
      </c>
      <c r="B33" s="146">
        <v>107</v>
      </c>
      <c r="C33" s="48">
        <v>12.861000000000001</v>
      </c>
      <c r="D33" s="139">
        <v>47.168999999999897</v>
      </c>
      <c r="E33" s="138">
        <v>45.172999999999902</v>
      </c>
      <c r="F33" s="138">
        <v>43.710999999999999</v>
      </c>
      <c r="G33" s="138">
        <v>49.637999999999899</v>
      </c>
      <c r="H33" s="151">
        <v>49.637999999999899</v>
      </c>
      <c r="I33" s="146">
        <v>107.72</v>
      </c>
      <c r="J33" s="48">
        <f>SUMIFS(Data!$H:$H,Data!$I:$I,WRT!$J$1,Data!$E:$E,WRT!$A33,Data!$C:$C,WRT!J$3,Data!$D:$D,WRT!$A$5)</f>
        <v>18.992999999999899</v>
      </c>
      <c r="K33" s="139">
        <f>SUMIFS(Data!$H:$H,Data!$I:$I,WRT!$J$1,Data!$E:$E,WRT!$A33,Data!$C:$C,WRT!K$3,Data!$D:$D,WRT!$A$5)</f>
        <v>39.518999999999899</v>
      </c>
      <c r="L33" s="138">
        <f>SUMIFS(Data!$H:$H,Data!$I:$I,WRT!$J$1,Data!$E:$E,WRT!$A33,Data!$C:$C,WRT!L$3,Data!$D:$D,WRT!$A$5)</f>
        <v>0</v>
      </c>
      <c r="M33" s="138">
        <f>SUMIFS(Data!$H:$H,Data!$I:$I,WRT!$J$1,Data!$E:$E,WRT!$A33,Data!$C:$C,WRT!M$3,Data!$D:$D,WRT!$A$5)</f>
        <v>0</v>
      </c>
      <c r="N33" s="138">
        <f>SUMIFS(Data!$H:$H,Data!$I:$I,WRT!$J$1,Data!$E:$E,WRT!$A33,Data!$C:$C,WRT!N$3,Data!$D:$D,WRT!$A$5)</f>
        <v>19.503999999999898</v>
      </c>
      <c r="O33" s="151">
        <f t="shared" si="0"/>
        <v>19.503999999999898</v>
      </c>
      <c r="P33" s="137">
        <f t="shared" si="1"/>
        <v>0.18106201262532398</v>
      </c>
      <c r="T33" s="129"/>
    </row>
    <row r="34" spans="1:20" s="34" customFormat="1" ht="12" customHeight="1" x14ac:dyDescent="0.25">
      <c r="A34" s="53" t="s">
        <v>35</v>
      </c>
      <c r="B34" s="146">
        <v>58</v>
      </c>
      <c r="C34" s="54">
        <v>10.128</v>
      </c>
      <c r="D34" s="136">
        <v>33.122999999999898</v>
      </c>
      <c r="E34" s="55">
        <v>32.505999999999901</v>
      </c>
      <c r="F34" s="55">
        <v>37.656999999999996</v>
      </c>
      <c r="G34" s="55">
        <v>37.804666666666598</v>
      </c>
      <c r="H34" s="151">
        <v>37.804666666666598</v>
      </c>
      <c r="I34" s="146">
        <v>61.66</v>
      </c>
      <c r="J34" s="54">
        <f>SUMIFS(Data!$H:$H,Data!$I:$I,WRT!$J$1,Data!$E:$E,WRT!$A34,Data!$C:$C,WRT!J$3,Data!$D:$D,WRT!$A$5)</f>
        <v>14.459</v>
      </c>
      <c r="K34" s="136">
        <f>SUMIFS(Data!$H:$H,Data!$I:$I,WRT!$J$1,Data!$E:$E,WRT!$A34,Data!$C:$C,WRT!K$3,Data!$D:$D,WRT!$A$5)</f>
        <v>39.328000000000003</v>
      </c>
      <c r="L34" s="55">
        <f>SUMIFS(Data!$H:$H,Data!$I:$I,WRT!$J$1,Data!$E:$E,WRT!$A34,Data!$C:$C,WRT!L$3,Data!$D:$D,WRT!$A$5)</f>
        <v>0</v>
      </c>
      <c r="M34" s="55">
        <f>SUMIFS(Data!$H:$H,Data!$I:$I,WRT!$J$1,Data!$E:$E,WRT!$A34,Data!$C:$C,WRT!M$3,Data!$D:$D,WRT!$A$5)</f>
        <v>0</v>
      </c>
      <c r="N34" s="55">
        <f>SUMIFS(Data!$H:$H,Data!$I:$I,WRT!$J$1,Data!$E:$E,WRT!$A34,Data!$C:$C,WRT!N$3,Data!$D:$D,WRT!$A$5)</f>
        <v>17.928999999999998</v>
      </c>
      <c r="O34" s="151">
        <f t="shared" si="0"/>
        <v>17.928999999999998</v>
      </c>
      <c r="P34" s="135">
        <f t="shared" si="1"/>
        <v>0.29077197534868632</v>
      </c>
      <c r="T34" s="129"/>
    </row>
    <row r="35" spans="1:20" s="34" customFormat="1" ht="12" customHeight="1" thickBot="1" x14ac:dyDescent="0.3">
      <c r="A35" s="134" t="s">
        <v>36</v>
      </c>
      <c r="B35" s="147">
        <v>122</v>
      </c>
      <c r="C35" s="133">
        <v>18.515999999999998</v>
      </c>
      <c r="D35" s="132">
        <v>60.479999999999897</v>
      </c>
      <c r="E35" s="131">
        <v>49.429000000000002</v>
      </c>
      <c r="F35" s="131">
        <v>33.442999999999998</v>
      </c>
      <c r="G35" s="131">
        <v>53.955999999999896</v>
      </c>
      <c r="H35" s="152">
        <v>53.955999999999896</v>
      </c>
      <c r="I35" s="147">
        <v>121.14</v>
      </c>
      <c r="J35" s="133">
        <f>SUMIFS(Data!$H:$H,Data!$I:$I,WRT!$J$1,Data!$E:$E,WRT!$A35,Data!$C:$C,WRT!J$3,Data!$D:$D,WRT!$A$5)</f>
        <v>9.9909999999999997</v>
      </c>
      <c r="K35" s="132">
        <f>SUMIFS(Data!$H:$H,Data!$I:$I,WRT!$J$1,Data!$E:$E,WRT!$A35,Data!$C:$C,WRT!K$3,Data!$D:$D,WRT!$A$5)</f>
        <v>71.265999999999906</v>
      </c>
      <c r="L35" s="131">
        <f>SUMIFS(Data!$H:$H,Data!$I:$I,WRT!$J$1,Data!$E:$E,WRT!$A35,Data!$C:$C,WRT!L$3,Data!$D:$D,WRT!$A$5)</f>
        <v>0</v>
      </c>
      <c r="M35" s="131">
        <f>SUMIFS(Data!$H:$H,Data!$I:$I,WRT!$J$1,Data!$E:$E,WRT!$A35,Data!$C:$C,WRT!M$3,Data!$D:$D,WRT!$A$5)</f>
        <v>0</v>
      </c>
      <c r="N35" s="131">
        <f>SUMIFS(Data!$H:$H,Data!$I:$I,WRT!$J$1,Data!$E:$E,WRT!$A35,Data!$C:$C,WRT!N$3,Data!$D:$D,WRT!$A$5)</f>
        <v>27.085666666666601</v>
      </c>
      <c r="O35" s="152">
        <f t="shared" si="0"/>
        <v>27.085666666666601</v>
      </c>
      <c r="P35" s="130">
        <f t="shared" si="1"/>
        <v>0.22358978592262341</v>
      </c>
      <c r="T35" s="129"/>
    </row>
    <row r="36" spans="1:20" s="4" customFormat="1" ht="12" customHeight="1" x14ac:dyDescent="0.25">
      <c r="A36" s="128" t="s">
        <v>79</v>
      </c>
      <c r="B36" s="148">
        <v>7177</v>
      </c>
      <c r="C36" s="127">
        <v>2546.3659999999918</v>
      </c>
      <c r="D36" s="127">
        <v>5234.1309999999876</v>
      </c>
      <c r="E36" s="127">
        <v>5457.3449999999884</v>
      </c>
      <c r="F36" s="127">
        <v>5203.8469999999879</v>
      </c>
      <c r="G36" s="127">
        <v>6147.2296666666662</v>
      </c>
      <c r="H36" s="153">
        <v>5746.0940000000037</v>
      </c>
      <c r="I36" s="148">
        <f>SUM(I6:I35)</f>
        <v>7317.2800000000007</v>
      </c>
      <c r="J36" s="127">
        <f>SUM(J6:J35)</f>
        <v>2685.2789999999927</v>
      </c>
      <c r="K36" s="127">
        <f t="shared" ref="K36:O36" si="2">SUM(K6:K35)</f>
        <v>5457.3849999999884</v>
      </c>
      <c r="L36" s="127">
        <f t="shared" si="2"/>
        <v>0</v>
      </c>
      <c r="M36" s="127">
        <f t="shared" si="2"/>
        <v>0</v>
      </c>
      <c r="N36" s="127">
        <f t="shared" si="2"/>
        <v>2714.2213333333289</v>
      </c>
      <c r="O36" s="153">
        <f t="shared" si="2"/>
        <v>2714.2213333333289</v>
      </c>
      <c r="P36" s="126">
        <f t="shared" si="1"/>
        <v>0.37093309718000794</v>
      </c>
    </row>
    <row r="37" spans="1:20" s="34" customFormat="1" ht="12" customHeight="1" x14ac:dyDescent="0.25">
      <c r="A37" s="125" t="s">
        <v>78</v>
      </c>
      <c r="B37" s="149">
        <v>430</v>
      </c>
      <c r="C37" s="122">
        <v>8.9499999999999993</v>
      </c>
      <c r="D37" s="122">
        <v>168.31</v>
      </c>
      <c r="E37" s="124">
        <v>141.88</v>
      </c>
      <c r="F37" s="123">
        <v>323.64999999999998</v>
      </c>
      <c r="G37" s="122">
        <v>214.26333333333332</v>
      </c>
      <c r="H37" s="154">
        <v>214.26333333333332</v>
      </c>
      <c r="I37" s="149">
        <v>430</v>
      </c>
      <c r="J37" s="122">
        <v>27.31</v>
      </c>
      <c r="K37" s="122">
        <v>192.81</v>
      </c>
      <c r="L37" s="122"/>
      <c r="M37" s="122"/>
      <c r="N37" s="122">
        <f>SUM(J37:M37)/3</f>
        <v>73.373333333333335</v>
      </c>
      <c r="O37" s="154">
        <f>N37</f>
        <v>73.373333333333335</v>
      </c>
      <c r="P37" s="121">
        <f t="shared" si="1"/>
        <v>0.17063565891472868</v>
      </c>
    </row>
    <row r="38" spans="1:20" s="34" customFormat="1" ht="12" customHeight="1" thickBot="1" x14ac:dyDescent="0.3">
      <c r="A38" s="120" t="s">
        <v>37</v>
      </c>
      <c r="B38" s="150">
        <v>7607</v>
      </c>
      <c r="C38" s="119">
        <v>2555.3159999999916</v>
      </c>
      <c r="D38" s="119">
        <v>5402.440999999988</v>
      </c>
      <c r="E38" s="119">
        <v>5599.2249999999885</v>
      </c>
      <c r="F38" s="119">
        <v>5527.4969999999876</v>
      </c>
      <c r="G38" s="119">
        <v>6361.4929999999995</v>
      </c>
      <c r="H38" s="155">
        <v>5960.357333333337</v>
      </c>
      <c r="I38" s="150">
        <f>SUM(I36:I37)</f>
        <v>7747.2800000000007</v>
      </c>
      <c r="J38" s="119">
        <f>SUM(J36:J37)</f>
        <v>2712.5889999999927</v>
      </c>
      <c r="K38" s="119">
        <f t="shared" ref="K38:N38" si="3">SUM(K36:K37)</f>
        <v>5650.1949999999888</v>
      </c>
      <c r="L38" s="119">
        <f t="shared" si="3"/>
        <v>0</v>
      </c>
      <c r="M38" s="119">
        <f t="shared" si="3"/>
        <v>0</v>
      </c>
      <c r="N38" s="119">
        <f t="shared" si="3"/>
        <v>2787.5946666666623</v>
      </c>
      <c r="O38" s="155">
        <f>O37+O36</f>
        <v>2787.5946666666623</v>
      </c>
      <c r="P38" s="118">
        <f t="shared" si="1"/>
        <v>0.35981591818892078</v>
      </c>
    </row>
    <row r="39" spans="1:20" s="34" customFormat="1" ht="12" customHeight="1" thickTop="1" x14ac:dyDescent="0.25">
      <c r="A39" s="88" t="s">
        <v>67</v>
      </c>
      <c r="B39" s="88"/>
      <c r="C39" s="88"/>
      <c r="D39" s="88"/>
      <c r="E39" s="88"/>
      <c r="F39" s="88"/>
      <c r="G39" s="88"/>
      <c r="H39" s="26"/>
      <c r="I39" s="88"/>
      <c r="J39" s="117"/>
      <c r="K39" s="88"/>
      <c r="L39" s="88"/>
      <c r="M39" s="88"/>
      <c r="N39" s="88"/>
      <c r="P39" s="288" t="str">
        <f>Data!$X$1</f>
        <v>tdulany</v>
      </c>
    </row>
    <row r="40" spans="1:20" s="34" customFormat="1" ht="12" customHeight="1" x14ac:dyDescent="0.25">
      <c r="A40" s="88" t="s">
        <v>105</v>
      </c>
      <c r="B40" s="88"/>
      <c r="C40" s="88"/>
      <c r="D40" s="88"/>
      <c r="E40" s="88"/>
      <c r="F40" s="88"/>
      <c r="G40" s="88"/>
      <c r="H40" s="26"/>
      <c r="I40" s="88"/>
      <c r="J40" s="117"/>
      <c r="K40" s="116"/>
      <c r="L40" s="88"/>
      <c r="M40" s="115"/>
      <c r="N40" s="88"/>
      <c r="O40" s="26"/>
      <c r="P40" s="28">
        <f>Data!$X$2</f>
        <v>46030</v>
      </c>
    </row>
    <row r="41" spans="1:20" s="34" customFormat="1" ht="12" customHeight="1" x14ac:dyDescent="0.25">
      <c r="A41" s="88" t="s">
        <v>77</v>
      </c>
      <c r="B41" s="88"/>
      <c r="C41" s="88"/>
      <c r="D41" s="88"/>
      <c r="E41" s="88"/>
      <c r="F41" s="88"/>
      <c r="G41" s="88"/>
      <c r="H41" s="26"/>
      <c r="I41" s="88"/>
      <c r="J41" s="117"/>
      <c r="K41" s="116"/>
      <c r="L41" s="88"/>
      <c r="M41" s="115"/>
      <c r="N41" s="88"/>
      <c r="O41" s="26"/>
      <c r="P41" s="28"/>
    </row>
    <row r="42" spans="1:20" s="34" customFormat="1" ht="12" customHeight="1" x14ac:dyDescent="0.3">
      <c r="A42" s="114"/>
      <c r="B42" s="113"/>
      <c r="C42" s="112"/>
      <c r="D42" s="112"/>
      <c r="E42" s="112"/>
      <c r="F42" s="112"/>
      <c r="G42" s="112"/>
      <c r="H42" s="26"/>
      <c r="I42" s="113"/>
      <c r="J42" s="112"/>
      <c r="K42" s="112"/>
      <c r="L42" s="112"/>
      <c r="M42" s="112"/>
      <c r="N42" s="112"/>
      <c r="O42" s="26"/>
      <c r="P42" s="26"/>
    </row>
    <row r="43" spans="1:20" s="34" customFormat="1" ht="12" customHeight="1" x14ac:dyDescent="0.25">
      <c r="A43" s="4" t="s">
        <v>76</v>
      </c>
      <c r="H43" s="35"/>
      <c r="J43" s="36"/>
      <c r="O43" s="35"/>
    </row>
    <row r="44" spans="1:20" s="34" customFormat="1" ht="12" customHeight="1" thickBot="1" x14ac:dyDescent="0.3">
      <c r="A44" s="4" t="s">
        <v>42</v>
      </c>
      <c r="H44" s="35"/>
      <c r="J44" s="36"/>
      <c r="O44" s="35"/>
    </row>
    <row r="45" spans="1:20" s="34" customFormat="1" ht="12" customHeight="1" x14ac:dyDescent="0.25">
      <c r="A45" s="37"/>
      <c r="B45" s="38"/>
      <c r="C45" s="39" t="s">
        <v>580</v>
      </c>
      <c r="D45" s="39" t="s">
        <v>581</v>
      </c>
      <c r="E45" s="39" t="s">
        <v>582</v>
      </c>
      <c r="F45" s="39" t="s">
        <v>583</v>
      </c>
      <c r="G45" s="39" t="s">
        <v>579</v>
      </c>
      <c r="H45" s="38" t="s">
        <v>579</v>
      </c>
      <c r="I45" s="38"/>
      <c r="J45" s="39" t="s">
        <v>580</v>
      </c>
      <c r="K45" s="39" t="s">
        <v>581</v>
      </c>
      <c r="L45" s="39" t="s">
        <v>582</v>
      </c>
      <c r="M45" s="39" t="s">
        <v>583</v>
      </c>
      <c r="N45" s="40" t="s">
        <v>579</v>
      </c>
      <c r="O45" s="38" t="s">
        <v>579</v>
      </c>
      <c r="P45" s="41"/>
    </row>
    <row r="46" spans="1:20" s="34" customFormat="1" ht="12" customHeight="1" thickBot="1" x14ac:dyDescent="0.3">
      <c r="A46" s="42" t="s">
        <v>44</v>
      </c>
      <c r="B46" s="43"/>
      <c r="C46" s="111" t="s">
        <v>5</v>
      </c>
      <c r="D46" s="111" t="s">
        <v>5</v>
      </c>
      <c r="E46" s="111" t="s">
        <v>5</v>
      </c>
      <c r="F46" s="111" t="s">
        <v>5</v>
      </c>
      <c r="G46" s="111" t="s">
        <v>75</v>
      </c>
      <c r="H46" s="43" t="s">
        <v>74</v>
      </c>
      <c r="I46" s="43"/>
      <c r="J46" s="111" t="s">
        <v>5</v>
      </c>
      <c r="K46" s="111" t="s">
        <v>5</v>
      </c>
      <c r="L46" s="111" t="s">
        <v>5</v>
      </c>
      <c r="M46" s="111" t="s">
        <v>5</v>
      </c>
      <c r="N46" s="111" t="s">
        <v>75</v>
      </c>
      <c r="O46" s="43" t="s">
        <v>74</v>
      </c>
      <c r="P46" s="45"/>
    </row>
    <row r="47" spans="1:20" ht="12.5" x14ac:dyDescent="0.25">
      <c r="A47" s="46" t="s">
        <v>45</v>
      </c>
      <c r="B47" s="110"/>
      <c r="C47" s="48">
        <v>0</v>
      </c>
      <c r="D47" s="49">
        <v>0</v>
      </c>
      <c r="E47" s="49">
        <v>0</v>
      </c>
      <c r="F47" s="49">
        <v>0</v>
      </c>
      <c r="G47" s="49">
        <v>0</v>
      </c>
      <c r="H47" s="89"/>
      <c r="I47" s="47"/>
      <c r="J47" s="48">
        <f>SUMIFS(Data!$H:$H,Data!$I:$I,$J$1,Data!$E:$E,WRT!$A47,Data!$C:$C,J$3,Data!$D:$D,WRT!$A$46)</f>
        <v>0</v>
      </c>
      <c r="K47" s="48">
        <f>SUMIFS(Data!$H:$H,Data!$I:$I,$J$1,Data!$E:$E,WRT!$A47,Data!$C:$C,K$3,Data!$D:$D,WRT!$A$46)</f>
        <v>0</v>
      </c>
      <c r="L47" s="48">
        <f>SUMIFS(Data!$H:$H,Data!$I:$I,$J$1,Data!$E:$E,WRT!$A47,Data!$C:$C,L$3,Data!$D:$D,WRT!$A$46)</f>
        <v>0</v>
      </c>
      <c r="M47" s="48">
        <f>SUMIFS(Data!$H:$H,Data!$I:$I,$J$1,Data!$E:$E,WRT!$A47,Data!$C:$C,M$3,Data!$D:$D,WRT!$A$46)</f>
        <v>0</v>
      </c>
      <c r="N47" s="48">
        <f>SUMIFS(Data!$H:$H,Data!$I:$I,$J$1,Data!$E:$E,WRT!$A47,Data!$C:$C,N$3,Data!$D:$D,WRT!$A$46)</f>
        <v>0</v>
      </c>
      <c r="O47" s="89"/>
      <c r="P47" s="50"/>
    </row>
    <row r="48" spans="1:20" ht="12.5" x14ac:dyDescent="0.25">
      <c r="A48" s="51" t="s">
        <v>46</v>
      </c>
      <c r="B48" s="110"/>
      <c r="C48" s="48">
        <v>0</v>
      </c>
      <c r="D48" s="52">
        <v>0</v>
      </c>
      <c r="E48" s="52">
        <v>0</v>
      </c>
      <c r="F48" s="52">
        <v>0</v>
      </c>
      <c r="G48" s="52">
        <v>0</v>
      </c>
      <c r="H48" s="89"/>
      <c r="I48" s="47"/>
      <c r="J48" s="48">
        <f>SUMIFS(Data!$H:$H,Data!$I:$I,$J$1,Data!$E:$E,WRT!$A48,Data!$C:$C,J$3,Data!$D:$D,WRT!$A$46)</f>
        <v>0</v>
      </c>
      <c r="K48" s="48">
        <f>SUMIFS(Data!$H:$H,Data!$I:$I,$J$1,Data!$E:$E,WRT!$A48,Data!$C:$C,K$3,Data!$D:$D,WRT!$A$46)</f>
        <v>0</v>
      </c>
      <c r="L48" s="48">
        <f>SUMIFS(Data!$H:$H,Data!$I:$I,$J$1,Data!$E:$E,WRT!$A48,Data!$C:$C,L$3,Data!$D:$D,WRT!$A$46)</f>
        <v>0</v>
      </c>
      <c r="M48" s="48">
        <f>SUMIFS(Data!$H:$H,Data!$I:$I,$J$1,Data!$E:$E,WRT!$A48,Data!$C:$C,M$3,Data!$D:$D,WRT!$A$46)</f>
        <v>0</v>
      </c>
      <c r="N48" s="48">
        <f>SUMIFS(Data!$H:$H,Data!$I:$I,$J$1,Data!$E:$E,WRT!$A48,Data!$C:$C,N$3,Data!$D:$D,WRT!$A$46)</f>
        <v>0</v>
      </c>
      <c r="O48" s="89"/>
      <c r="P48" s="50"/>
    </row>
    <row r="49" spans="1:16" ht="12.5" x14ac:dyDescent="0.25">
      <c r="A49" s="53" t="s">
        <v>69</v>
      </c>
      <c r="B49" s="110"/>
      <c r="C49" s="54"/>
      <c r="D49" s="55"/>
      <c r="E49" s="55"/>
      <c r="F49" s="55"/>
      <c r="G49" s="55"/>
      <c r="H49" s="89"/>
      <c r="I49" s="47"/>
      <c r="J49" s="54"/>
      <c r="K49" s="55"/>
      <c r="L49" s="55"/>
      <c r="M49" s="55"/>
      <c r="N49" s="55"/>
      <c r="O49" s="89"/>
      <c r="P49" s="50"/>
    </row>
    <row r="50" spans="1:16" ht="12.5" x14ac:dyDescent="0.25">
      <c r="A50" s="51" t="s">
        <v>47</v>
      </c>
      <c r="B50" s="110"/>
      <c r="C50" s="48">
        <v>79.678999999999903</v>
      </c>
      <c r="D50" s="52">
        <v>138.112999999999</v>
      </c>
      <c r="E50" s="52">
        <v>136.48999999999899</v>
      </c>
      <c r="F50" s="52">
        <v>109.689999999999</v>
      </c>
      <c r="G50" s="52">
        <v>154.65733333333301</v>
      </c>
      <c r="H50" s="89">
        <v>154.65733333333301</v>
      </c>
      <c r="I50" s="47"/>
      <c r="J50" s="48">
        <f>SUMIFS(Data!$H:$H,Data!$I:$I,$J$1,Data!$E:$E,WRT!$A50,Data!$C:$C,J$3,Data!$D:$D,WRT!$A$46)</f>
        <v>25.454000000000001</v>
      </c>
      <c r="K50" s="48">
        <f>SUMIFS(Data!$H:$H,Data!$I:$I,$J$1,Data!$E:$E,WRT!$A50,Data!$C:$C,K$3,Data!$D:$D,WRT!$A$46)</f>
        <v>65.938999999999893</v>
      </c>
      <c r="L50" s="48">
        <f>SUMIFS(Data!$H:$H,Data!$I:$I,$J$1,Data!$E:$E,WRT!$A50,Data!$C:$C,L$3,Data!$D:$D,WRT!$A$46)</f>
        <v>0</v>
      </c>
      <c r="M50" s="48">
        <f>SUMIFS(Data!$H:$H,Data!$I:$I,$J$1,Data!$E:$E,WRT!$A50,Data!$C:$C,M$3,Data!$D:$D,WRT!$A$46)</f>
        <v>0</v>
      </c>
      <c r="N50" s="48">
        <f>SUMIFS(Data!$H:$H,Data!$I:$I,$J$1,Data!$E:$E,WRT!$A50,Data!$C:$C,N$3,Data!$D:$D,WRT!$A$46)</f>
        <v>30.4643333333333</v>
      </c>
      <c r="O50" s="89">
        <f>IF(N$53&gt;0,(N50/N$53)*O$26,0)</f>
        <v>30.4643333333333</v>
      </c>
      <c r="P50" s="50"/>
    </row>
    <row r="51" spans="1:16" ht="12.5" x14ac:dyDescent="0.25">
      <c r="A51" s="51" t="s">
        <v>48</v>
      </c>
      <c r="B51" s="110"/>
      <c r="C51" s="48">
        <v>73.4819999999999</v>
      </c>
      <c r="D51" s="49">
        <v>223.409999999999</v>
      </c>
      <c r="E51" s="49">
        <v>209.08399999999901</v>
      </c>
      <c r="F51" s="49">
        <v>160.22799999999901</v>
      </c>
      <c r="G51" s="49">
        <v>222.06800000000101</v>
      </c>
      <c r="H51" s="89">
        <v>222.06800000000101</v>
      </c>
      <c r="I51" s="47"/>
      <c r="J51" s="48">
        <f>SUMIFS(Data!$H:$H,Data!$I:$I,$J$1,Data!$E:$E,WRT!$A51,Data!$C:$C,J$3,Data!$D:$D,WRT!$A$46)</f>
        <v>62.607999999999898</v>
      </c>
      <c r="K51" s="48">
        <f>SUMIFS(Data!$H:$H,Data!$I:$I,$J$1,Data!$E:$E,WRT!$A51,Data!$C:$C,K$3,Data!$D:$D,WRT!$A$46)</f>
        <v>143.052999999999</v>
      </c>
      <c r="L51" s="48">
        <f>SUMIFS(Data!$H:$H,Data!$I:$I,$J$1,Data!$E:$E,WRT!$A51,Data!$C:$C,L$3,Data!$D:$D,WRT!$A$46)</f>
        <v>0</v>
      </c>
      <c r="M51" s="48">
        <f>SUMIFS(Data!$H:$H,Data!$I:$I,$J$1,Data!$E:$E,WRT!$A51,Data!$C:$C,M$3,Data!$D:$D,WRT!$A$46)</f>
        <v>0</v>
      </c>
      <c r="N51" s="48">
        <f>SUMIFS(Data!$H:$H,Data!$I:$I,$J$1,Data!$E:$E,WRT!$A51,Data!$C:$C,N$3,Data!$D:$D,WRT!$A$46)</f>
        <v>68.553666666666402</v>
      </c>
      <c r="O51" s="89">
        <f t="shared" ref="O51:O53" si="4">IF(N$53&gt;0,(N51/N$53)*O$26,0)</f>
        <v>68.553666666666402</v>
      </c>
      <c r="P51" s="50"/>
    </row>
    <row r="52" spans="1:16" ht="12.5" x14ac:dyDescent="0.25">
      <c r="A52" s="51" t="s">
        <v>49</v>
      </c>
      <c r="B52" s="110"/>
      <c r="C52" s="48">
        <v>127.213999999999</v>
      </c>
      <c r="D52" s="52">
        <v>235.63</v>
      </c>
      <c r="E52" s="52">
        <v>242.50899999999899</v>
      </c>
      <c r="F52" s="52">
        <v>234.75700000000001</v>
      </c>
      <c r="G52" s="52">
        <v>280.03666666666498</v>
      </c>
      <c r="H52" s="89">
        <v>280.03666666666498</v>
      </c>
      <c r="I52" s="47"/>
      <c r="J52" s="48">
        <f>SUMIFS(Data!$H:$H,Data!$I:$I,$J$1,Data!$E:$E,WRT!$A52,Data!$C:$C,J$3,Data!$D:$D,WRT!$A$46)</f>
        <v>142.67599999999999</v>
      </c>
      <c r="K52" s="48">
        <f>SUMIFS(Data!$H:$H,Data!$I:$I,$J$1,Data!$E:$E,WRT!$A52,Data!$C:$C,K$3,Data!$D:$D,WRT!$A$46)</f>
        <v>284.66799999999898</v>
      </c>
      <c r="L52" s="48">
        <f>SUMIFS(Data!$H:$H,Data!$I:$I,$J$1,Data!$E:$E,WRT!$A52,Data!$C:$C,L$3,Data!$D:$D,WRT!$A$46)</f>
        <v>0</v>
      </c>
      <c r="M52" s="48">
        <f>SUMIFS(Data!$H:$H,Data!$I:$I,$J$1,Data!$E:$E,WRT!$A52,Data!$C:$C,M$3,Data!$D:$D,WRT!$A$46)</f>
        <v>0</v>
      </c>
      <c r="N52" s="48">
        <f>SUMIFS(Data!$H:$H,Data!$I:$I,$J$1,Data!$E:$E,WRT!$A52,Data!$C:$C,N$3,Data!$D:$D,WRT!$A$46)</f>
        <v>142.44799999999901</v>
      </c>
      <c r="O52" s="89">
        <f t="shared" si="4"/>
        <v>142.44799999999901</v>
      </c>
      <c r="P52" s="50"/>
    </row>
    <row r="53" spans="1:16" ht="12.5" x14ac:dyDescent="0.25">
      <c r="A53" s="53" t="s">
        <v>27</v>
      </c>
      <c r="B53" s="110"/>
      <c r="C53" s="54">
        <v>280.375</v>
      </c>
      <c r="D53" s="56">
        <v>597.15300000000002</v>
      </c>
      <c r="E53" s="56">
        <v>588.08300000000099</v>
      </c>
      <c r="F53" s="56">
        <v>504.67500000000001</v>
      </c>
      <c r="G53" s="56">
        <v>656.76200000000404</v>
      </c>
      <c r="H53" s="89">
        <v>656.76200000000404</v>
      </c>
      <c r="I53" s="47"/>
      <c r="J53" s="55">
        <f>SUMIFS(Data!$H:$H,Data!$I:$I,$J$1,Data!$E:$E,WRT!$A53,Data!$C:$C,J$3,Data!$D:$D,WRT!$A$5)</f>
        <v>230.737999999999</v>
      </c>
      <c r="K53" s="55">
        <f>SUMIFS(Data!$H:$H,Data!$I:$I,$J$1,Data!$E:$E,WRT!$A53,Data!$C:$C,K$3,Data!$D:$D,WRT!$A$5)</f>
        <v>493.66</v>
      </c>
      <c r="L53" s="55">
        <f>SUMIFS(Data!$H:$H,Data!$I:$I,$J$1,Data!$E:$E,WRT!$A53,Data!$C:$C,L$3,Data!$D:$D,WRT!$A$5)</f>
        <v>0</v>
      </c>
      <c r="M53" s="55">
        <f>SUMIFS(Data!$H:$H,Data!$I:$I,$J$1,Data!$E:$E,WRT!$A53,Data!$C:$C,M$3,Data!$D:$D,WRT!$A$5)</f>
        <v>0</v>
      </c>
      <c r="N53" s="55">
        <f>SUMIFS(Data!$H:$H,Data!$I:$I,$J$1,Data!$E:$E,WRT!$A53,Data!$C:$C,N$3,Data!$D:$D,WRT!$A$5)</f>
        <v>241.46600000000001</v>
      </c>
      <c r="O53" s="89">
        <f t="shared" si="4"/>
        <v>241.46600000000001</v>
      </c>
      <c r="P53" s="50"/>
    </row>
    <row r="54" spans="1:16" ht="12.5" x14ac:dyDescent="0.25">
      <c r="A54" s="51" t="s">
        <v>31</v>
      </c>
      <c r="B54" s="110"/>
      <c r="C54" s="48">
        <v>69.765999999999906</v>
      </c>
      <c r="D54" s="49">
        <v>285.19499999999999</v>
      </c>
      <c r="E54" s="49">
        <v>396.67799999999897</v>
      </c>
      <c r="F54" s="49">
        <v>212.802999999999</v>
      </c>
      <c r="G54" s="49">
        <v>321.48066666666699</v>
      </c>
      <c r="H54" s="89">
        <v>286.1883609098258</v>
      </c>
      <c r="I54" s="47"/>
      <c r="J54" s="48">
        <f>SUMIFS(Data!$H:$H,Data!$I:$I,$J$1,Data!$E:$E,WRT!$A54,Data!$C:$C,J$3,Data!$D:$D,WRT!$A$46)</f>
        <v>65.332999999999899</v>
      </c>
      <c r="K54" s="48">
        <f>SUMIFS(Data!$H:$H,Data!$I:$I,$J$1,Data!$E:$E,WRT!$A54,Data!$C:$C,K$3,Data!$D:$D,WRT!$A$46)</f>
        <v>287.07299999999901</v>
      </c>
      <c r="L54" s="48">
        <f>SUMIFS(Data!$H:$H,Data!$I:$I,$J$1,Data!$E:$E,WRT!$A54,Data!$C:$C,L$3,Data!$D:$D,WRT!$A$46)</f>
        <v>0</v>
      </c>
      <c r="M54" s="48">
        <f>SUMIFS(Data!$H:$H,Data!$I:$I,$J$1,Data!$E:$E,WRT!$A54,Data!$C:$C,M$3,Data!$D:$D,WRT!$A$46)</f>
        <v>0</v>
      </c>
      <c r="N54" s="48">
        <f>SUMIFS(Data!$H:$H,Data!$I:$I,$J$1,Data!$E:$E,WRT!$A54,Data!$C:$C,N$3,Data!$D:$D,WRT!$A$46)</f>
        <v>117.468666666666</v>
      </c>
      <c r="O54" s="89">
        <f>IF(N$56&gt;0,(N54/N$56)*O$30,0)</f>
        <v>117.468666666666</v>
      </c>
      <c r="P54" s="50"/>
    </row>
    <row r="55" spans="1:16" ht="12.5" x14ac:dyDescent="0.25">
      <c r="A55" s="51" t="s">
        <v>51</v>
      </c>
      <c r="B55" s="110"/>
      <c r="C55" s="48">
        <v>8.391</v>
      </c>
      <c r="D55" s="52">
        <v>55.888999999999903</v>
      </c>
      <c r="E55" s="52">
        <v>45.4299999999999</v>
      </c>
      <c r="F55" s="52">
        <v>58.152999999999999</v>
      </c>
      <c r="G55" s="52">
        <v>55.954333333333203</v>
      </c>
      <c r="H55" s="89">
        <v>49.811639090174346</v>
      </c>
      <c r="I55" s="47"/>
      <c r="J55" s="48">
        <f>SUMIFS(Data!$H:$H,Data!$I:$I,$J$1,Data!$E:$E,WRT!$A55,Data!$C:$C,J$3,Data!$D:$D,WRT!$A$46)</f>
        <v>17.718</v>
      </c>
      <c r="K55" s="48">
        <f>SUMIFS(Data!$H:$H,Data!$I:$I,$J$1,Data!$E:$E,WRT!$A55,Data!$C:$C,K$3,Data!$D:$D,WRT!$A$46)</f>
        <v>61.616999999999898</v>
      </c>
      <c r="L55" s="48">
        <f>SUMIFS(Data!$H:$H,Data!$I:$I,$J$1,Data!$E:$E,WRT!$A55,Data!$C:$C,L$3,Data!$D:$D,WRT!$A$46)</f>
        <v>0</v>
      </c>
      <c r="M55" s="48">
        <f>SUMIFS(Data!$H:$H,Data!$I:$I,$J$1,Data!$E:$E,WRT!$A55,Data!$C:$C,M$3,Data!$D:$D,WRT!$A$46)</f>
        <v>0</v>
      </c>
      <c r="N55" s="48">
        <f>SUMIFS(Data!$H:$H,Data!$I:$I,$J$1,Data!$E:$E,WRT!$A55,Data!$C:$C,N$3,Data!$D:$D,WRT!$A$46)</f>
        <v>26.444999999999901</v>
      </c>
      <c r="O55" s="89">
        <f t="shared" ref="O55:O56" si="5">IF(N$56&gt;0,(N55/N$56)*O$30,0)</f>
        <v>26.444999999999901</v>
      </c>
      <c r="P55" s="50"/>
    </row>
    <row r="56" spans="1:16" ht="13" thickBot="1" x14ac:dyDescent="0.3">
      <c r="A56" s="57" t="s">
        <v>31</v>
      </c>
      <c r="B56" s="109"/>
      <c r="C56" s="59">
        <v>78.156999999999897</v>
      </c>
      <c r="D56" s="60">
        <v>341.08399999999898</v>
      </c>
      <c r="E56" s="60">
        <v>442.10799999999898</v>
      </c>
      <c r="F56" s="60">
        <v>270.95599999999899</v>
      </c>
      <c r="G56" s="60">
        <v>377.435</v>
      </c>
      <c r="H56" s="90">
        <v>336</v>
      </c>
      <c r="I56" s="58"/>
      <c r="J56" s="59">
        <f>SUMIFS(Data!$H:$H,Data!$I:$I,$J$1,Data!$E:$E,WRT!$A56,Data!$C:$C,J$3,Data!$D:$D,WRT!$A$5)</f>
        <v>83.050999999999902</v>
      </c>
      <c r="K56" s="60">
        <f>SUMIFS(Data!$H:$H,Data!$I:$I,$J$1,Data!$E:$E,WRT!$A56,Data!$C:$C,K$3,Data!$D:$D,WRT!$A$5)</f>
        <v>348.68999999999897</v>
      </c>
      <c r="L56" s="60">
        <f>SUMIFS(Data!$H:$H,Data!$I:$I,$J$1,Data!$E:$E,WRT!$A56,Data!$C:$C,L$3,Data!$D:$D,WRT!$A$5)</f>
        <v>0</v>
      </c>
      <c r="M56" s="60">
        <f>SUMIFS(Data!$H:$H,Data!$I:$I,$J$1,Data!$E:$E,WRT!$A56,Data!$C:$C,M$3,Data!$D:$D,WRT!$A$5)</f>
        <v>0</v>
      </c>
      <c r="N56" s="60">
        <f>SUMIFS(Data!$H:$H,Data!$I:$I,$J$1,Data!$E:$E,WRT!$A56,Data!$C:$C,N$3,Data!$D:$D,WRT!$A$5)</f>
        <v>143.91366666666599</v>
      </c>
      <c r="O56" s="90">
        <f t="shared" si="5"/>
        <v>143.91366666666599</v>
      </c>
      <c r="P56" s="61"/>
    </row>
    <row r="57" spans="1:16" x14ac:dyDescent="0.3">
      <c r="A57" s="88" t="s">
        <v>73</v>
      </c>
    </row>
    <row r="59" spans="1:16" ht="12" customHeight="1" x14ac:dyDescent="0.3">
      <c r="B59" s="108"/>
      <c r="H59" s="26"/>
      <c r="I59" s="108"/>
      <c r="J59" s="106"/>
      <c r="P59" s="106"/>
    </row>
    <row r="60" spans="1:16" s="34" customFormat="1" ht="12" customHeight="1" x14ac:dyDescent="0.25">
      <c r="B60" s="36"/>
      <c r="H60" s="26"/>
      <c r="I60" s="36"/>
    </row>
    <row r="61" spans="1:16" s="34" customFormat="1" ht="12" customHeight="1" x14ac:dyDescent="0.25">
      <c r="B61" s="36"/>
      <c r="H61" s="26"/>
      <c r="I61" s="36"/>
    </row>
    <row r="62" spans="1:16" ht="12" customHeight="1" x14ac:dyDescent="0.3">
      <c r="H62" s="26"/>
      <c r="P62" s="106"/>
    </row>
  </sheetData>
  <pageMargins left="0.7" right="0.7" top="0.75" bottom="0.75" header="0.3" footer="0.3"/>
  <pageSetup scale="80" orientation="landscape" r:id="rId1"/>
  <headerFoot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00DA0-72A5-47EE-B6DE-C00D28EC3604}">
  <dimension ref="A1:AS69"/>
  <sheetViews>
    <sheetView showGridLines="0" zoomScale="80" zoomScaleNormal="80" workbookViewId="0">
      <pane xSplit="2" topLeftCell="F1" activePane="topRight" state="frozen"/>
      <selection activeCell="B1" sqref="B1"/>
      <selection pane="topRight" activeCell="AJ26" sqref="AJ26"/>
    </sheetView>
  </sheetViews>
  <sheetFormatPr defaultColWidth="9.1796875" defaultRowHeight="14.5" x14ac:dyDescent="0.35"/>
  <cols>
    <col min="1" max="1" width="37.1796875" style="208" hidden="1" customWidth="1"/>
    <col min="2" max="2" width="39.1796875" style="208" bestFit="1" customWidth="1"/>
    <col min="3" max="5" width="0" style="208" hidden="1" customWidth="1"/>
    <col min="6" max="6" width="9.1796875" style="208"/>
    <col min="7" max="7" width="9.81640625" style="208" bestFit="1" customWidth="1"/>
    <col min="8" max="9" width="9.81640625" style="208" customWidth="1"/>
    <col min="10" max="10" width="8.54296875" style="208" bestFit="1" customWidth="1"/>
    <col min="11" max="13" width="11" style="208" bestFit="1" customWidth="1"/>
    <col min="14" max="15" width="11" style="208" customWidth="1"/>
    <col min="16" max="16" width="17.26953125" style="208" bestFit="1" customWidth="1"/>
    <col min="17" max="17" width="17" style="208" bestFit="1" customWidth="1"/>
    <col min="18" max="22" width="9.26953125" style="208" hidden="1" customWidth="1"/>
    <col min="23" max="23" width="12.453125" style="208" bestFit="1" customWidth="1"/>
    <col min="24" max="24" width="8.1796875" style="208" bestFit="1" customWidth="1"/>
    <col min="25" max="25" width="10.81640625" style="208" bestFit="1" customWidth="1"/>
    <col min="26" max="26" width="11" style="208" bestFit="1" customWidth="1"/>
    <col min="27" max="27" width="10.1796875" style="208" bestFit="1" customWidth="1"/>
    <col min="28" max="28" width="12.453125" style="208" bestFit="1" customWidth="1"/>
    <col min="29" max="29" width="8.1796875" style="208" bestFit="1" customWidth="1"/>
    <col min="30" max="30" width="10.81640625" style="208" bestFit="1" customWidth="1"/>
    <col min="31" max="31" width="11" style="208" bestFit="1" customWidth="1"/>
    <col min="32" max="32" width="10.1796875" style="208" bestFit="1" customWidth="1"/>
    <col min="33" max="33" width="11.453125" style="208" bestFit="1" customWidth="1"/>
    <col min="34" max="34" width="9.1796875" style="208" customWidth="1"/>
    <col min="35" max="16384" width="9.1796875" style="208"/>
  </cols>
  <sheetData>
    <row r="1" spans="1:45" x14ac:dyDescent="0.35">
      <c r="B1" s="1" t="s">
        <v>586</v>
      </c>
      <c r="R1" s="208" t="s">
        <v>676</v>
      </c>
    </row>
    <row r="2" spans="1:45" x14ac:dyDescent="0.35">
      <c r="B2" s="4" t="s">
        <v>0</v>
      </c>
    </row>
    <row r="3" spans="1:45" x14ac:dyDescent="0.35">
      <c r="B3" s="4"/>
    </row>
    <row r="4" spans="1:45" ht="15" thickBot="1" x14ac:dyDescent="0.4">
      <c r="B4" s="4"/>
    </row>
    <row r="5" spans="1:45" ht="14.25" customHeight="1" x14ac:dyDescent="0.35">
      <c r="B5" s="209"/>
      <c r="C5" s="210" t="s">
        <v>587</v>
      </c>
      <c r="D5" s="210" t="s">
        <v>588</v>
      </c>
      <c r="E5" s="210" t="s">
        <v>589</v>
      </c>
      <c r="F5" s="210" t="s">
        <v>590</v>
      </c>
      <c r="G5" s="210" t="s">
        <v>43</v>
      </c>
      <c r="H5" s="210" t="s">
        <v>1</v>
      </c>
      <c r="I5" s="210" t="s">
        <v>591</v>
      </c>
      <c r="J5" s="210" t="s">
        <v>592</v>
      </c>
      <c r="K5" s="210" t="s">
        <v>589</v>
      </c>
      <c r="L5" s="210" t="s">
        <v>590</v>
      </c>
      <c r="M5" s="210" t="s">
        <v>43</v>
      </c>
      <c r="N5" s="210" t="s">
        <v>1</v>
      </c>
      <c r="O5" s="210" t="s">
        <v>3</v>
      </c>
      <c r="P5" s="243" t="s">
        <v>593</v>
      </c>
      <c r="Q5" s="247" t="s">
        <v>594</v>
      </c>
      <c r="R5" s="211" t="s">
        <v>595</v>
      </c>
      <c r="S5" s="211" t="s">
        <v>595</v>
      </c>
      <c r="T5" s="211" t="s">
        <v>595</v>
      </c>
      <c r="U5" s="211" t="s">
        <v>595</v>
      </c>
      <c r="V5" s="211" t="s">
        <v>595</v>
      </c>
      <c r="W5" s="210" t="s">
        <v>580</v>
      </c>
      <c r="X5" s="210" t="s">
        <v>581</v>
      </c>
      <c r="Y5" s="210" t="s">
        <v>582</v>
      </c>
      <c r="Z5" s="210" t="s">
        <v>583</v>
      </c>
      <c r="AA5" s="212" t="s">
        <v>579</v>
      </c>
      <c r="AB5" s="210" t="str">
        <f>CONCATENATE("Summer ",MID(Data!$X$3,3,2))</f>
        <v>Summer 25</v>
      </c>
      <c r="AC5" s="210" t="str">
        <f>CONCATENATE("Fall ",MID(Data!$X$3,3,2))</f>
        <v>Fall 25</v>
      </c>
      <c r="AD5" s="210" t="str">
        <f>CONCATENATE("Winter ",MID(Data!$X$3,6,2))</f>
        <v>Winter 26</v>
      </c>
      <c r="AE5" s="210" t="str">
        <f>CONCATENATE("Spring ",MID(Data!$X$3,6,2))</f>
        <v>Spring 26</v>
      </c>
      <c r="AF5" s="210" t="str">
        <f>Data!$X$3</f>
        <v>2025-26</v>
      </c>
      <c r="AG5" s="212" t="str">
        <f>Data!$X$3</f>
        <v>2025-26</v>
      </c>
    </row>
    <row r="6" spans="1:45" x14ac:dyDescent="0.35">
      <c r="B6" s="213" t="s">
        <v>596</v>
      </c>
      <c r="C6" s="214" t="s">
        <v>597</v>
      </c>
      <c r="D6" s="214" t="s">
        <v>597</v>
      </c>
      <c r="E6" s="214" t="s">
        <v>597</v>
      </c>
      <c r="F6" s="214" t="s">
        <v>597</v>
      </c>
      <c r="G6" s="214" t="s">
        <v>597</v>
      </c>
      <c r="H6" s="214" t="s">
        <v>597</v>
      </c>
      <c r="I6" s="214" t="s">
        <v>597</v>
      </c>
      <c r="J6" s="214" t="s">
        <v>598</v>
      </c>
      <c r="K6" s="214" t="s">
        <v>599</v>
      </c>
      <c r="L6" s="214" t="s">
        <v>599</v>
      </c>
      <c r="M6" s="214" t="s">
        <v>599</v>
      </c>
      <c r="N6" s="214" t="s">
        <v>599</v>
      </c>
      <c r="O6" s="214" t="s">
        <v>599</v>
      </c>
      <c r="P6" s="244" t="s">
        <v>600</v>
      </c>
      <c r="Q6" s="248" t="s">
        <v>601</v>
      </c>
      <c r="R6" s="208">
        <v>1</v>
      </c>
      <c r="S6" s="208">
        <v>2</v>
      </c>
      <c r="T6" s="208">
        <v>3</v>
      </c>
      <c r="U6" s="208">
        <v>4</v>
      </c>
      <c r="V6" s="208">
        <v>5</v>
      </c>
      <c r="W6" s="214" t="s">
        <v>5</v>
      </c>
      <c r="X6" s="214" t="s">
        <v>5</v>
      </c>
      <c r="Y6" s="214" t="s">
        <v>5</v>
      </c>
      <c r="Z6" s="214" t="s">
        <v>5</v>
      </c>
      <c r="AA6" s="215" t="s">
        <v>75</v>
      </c>
      <c r="AB6" s="214" t="s">
        <v>5</v>
      </c>
      <c r="AC6" s="214" t="s">
        <v>5</v>
      </c>
      <c r="AD6" s="214" t="s">
        <v>5</v>
      </c>
      <c r="AE6" s="214" t="s">
        <v>5</v>
      </c>
      <c r="AF6" s="214" t="s">
        <v>75</v>
      </c>
      <c r="AG6" s="215" t="s">
        <v>602</v>
      </c>
    </row>
    <row r="7" spans="1:45" x14ac:dyDescent="0.35">
      <c r="A7" s="208" t="s">
        <v>603</v>
      </c>
      <c r="B7" s="216" t="s">
        <v>604</v>
      </c>
      <c r="C7" s="217">
        <v>37.43</v>
      </c>
      <c r="D7" s="218">
        <v>46.81</v>
      </c>
      <c r="E7" s="218"/>
      <c r="F7" s="218"/>
      <c r="G7" s="218"/>
      <c r="H7" s="218"/>
      <c r="I7" s="218"/>
      <c r="J7" s="219">
        <f t="shared" ref="J7:J13" si="0">AVERAGE(C7:D7)</f>
        <v>42.120000000000005</v>
      </c>
      <c r="K7" s="217">
        <f t="shared" ref="K7:K15" si="1">MIN(J7,D7)</f>
        <v>42.120000000000005</v>
      </c>
      <c r="L7" s="217"/>
      <c r="M7" s="217"/>
      <c r="N7" s="217"/>
      <c r="O7" s="217"/>
      <c r="P7" s="245">
        <v>18</v>
      </c>
      <c r="Q7" s="249">
        <f>SUM(K7:P7)</f>
        <v>60.120000000000005</v>
      </c>
      <c r="R7" s="220">
        <f>SUMIFS(Data!$H:$H,Data!$C:$C,'Career Launch Base &amp; FTE'!R$6,Data!$I:$I,'Career Launch Base &amp; FTE'!$R$1,Data!$G:$G,'Career Launch Base &amp; FTE'!$A7)</f>
        <v>14.465999999999999</v>
      </c>
      <c r="S7" s="220">
        <f>SUMIFS(Data!$H:$H,Data!$C:$C,'Career Launch Base &amp; FTE'!S$6,Data!$I:$I,'Career Launch Base &amp; FTE'!$R$1,Data!$G:$G,'Career Launch Base &amp; FTE'!$A7)</f>
        <v>17.87</v>
      </c>
      <c r="T7" s="220">
        <f>SUMIFS(Data!$H:$H,Data!$C:$C,'Career Launch Base &amp; FTE'!T$6,Data!$I:$I,'Career Launch Base &amp; FTE'!$R$1,Data!$G:$G,'Career Launch Base &amp; FTE'!$A7)</f>
        <v>0</v>
      </c>
      <c r="U7" s="220">
        <f>SUMIFS(Data!$H:$H,Data!$C:$C,'Career Launch Base &amp; FTE'!U$6,Data!$I:$I,'Career Launch Base &amp; FTE'!$R$1,Data!$G:$G,'Career Launch Base &amp; FTE'!$A7)</f>
        <v>0</v>
      </c>
      <c r="V7" s="220">
        <f>SUMIFS(Data!$H:$H,Data!$C:$C,'Career Launch Base &amp; FTE'!V$6,Data!$I:$I,'Career Launch Base &amp; FTE'!$R$1,Data!$G:$G,'Career Launch Base &amp; FTE'!$A7)</f>
        <v>10.7786666666666</v>
      </c>
      <c r="W7" s="217">
        <v>15.398</v>
      </c>
      <c r="X7" s="218">
        <v>19.14</v>
      </c>
      <c r="Y7" s="219">
        <v>20.199000000000002</v>
      </c>
      <c r="Z7" s="217">
        <v>18.605</v>
      </c>
      <c r="AA7" s="221">
        <v>24.447333333333333</v>
      </c>
      <c r="AB7" s="217">
        <f t="shared" ref="AB7:AB42" si="2">R7</f>
        <v>14.465999999999999</v>
      </c>
      <c r="AC7" s="218">
        <f t="shared" ref="AC7:AC42" si="3">S7</f>
        <v>17.87</v>
      </c>
      <c r="AD7" s="219">
        <f t="shared" ref="AD7:AD42" si="4">T7</f>
        <v>0</v>
      </c>
      <c r="AE7" s="217">
        <f t="shared" ref="AE7:AE42" si="5">U7</f>
        <v>0</v>
      </c>
      <c r="AF7" s="217">
        <f>SUM(AB7:AE7)/3</f>
        <v>10.778666666666666</v>
      </c>
      <c r="AG7" s="222" t="s">
        <v>605</v>
      </c>
      <c r="AO7" s="220"/>
      <c r="AP7" s="220"/>
      <c r="AQ7" s="220"/>
      <c r="AR7" s="220"/>
      <c r="AS7" s="220"/>
    </row>
    <row r="8" spans="1:45" x14ac:dyDescent="0.35">
      <c r="A8" s="208" t="s">
        <v>606</v>
      </c>
      <c r="B8" s="223" t="s">
        <v>607</v>
      </c>
      <c r="C8" s="224">
        <v>84.15</v>
      </c>
      <c r="D8" s="225">
        <v>106.29</v>
      </c>
      <c r="E8" s="225"/>
      <c r="F8" s="225"/>
      <c r="G8" s="225"/>
      <c r="H8" s="225"/>
      <c r="I8" s="225"/>
      <c r="J8" s="226">
        <f t="shared" si="0"/>
        <v>95.22</v>
      </c>
      <c r="K8" s="224">
        <f t="shared" si="1"/>
        <v>95.22</v>
      </c>
      <c r="L8" s="224"/>
      <c r="M8" s="224"/>
      <c r="N8" s="224"/>
      <c r="O8" s="224"/>
      <c r="P8" s="245">
        <v>25</v>
      </c>
      <c r="Q8" s="249">
        <f t="shared" ref="Q8:Q34" si="6">SUM(K8:P8)</f>
        <v>120.22</v>
      </c>
      <c r="R8" s="220"/>
      <c r="S8" s="220"/>
      <c r="T8" s="220"/>
      <c r="U8" s="220"/>
      <c r="V8" s="220"/>
      <c r="W8" s="224">
        <v>0</v>
      </c>
      <c r="X8" s="225">
        <v>0</v>
      </c>
      <c r="Y8" s="226">
        <v>0</v>
      </c>
      <c r="Z8" s="224">
        <v>0</v>
      </c>
      <c r="AA8" s="227">
        <v>0</v>
      </c>
      <c r="AB8" s="224">
        <f t="shared" si="2"/>
        <v>0</v>
      </c>
      <c r="AC8" s="225">
        <f t="shared" si="3"/>
        <v>0</v>
      </c>
      <c r="AD8" s="226">
        <f t="shared" si="4"/>
        <v>0</v>
      </c>
      <c r="AE8" s="224">
        <f t="shared" si="5"/>
        <v>0</v>
      </c>
      <c r="AF8" s="224">
        <f t="shared" ref="AF8:AF15" si="7">SUM(AB8:AE8)/3</f>
        <v>0</v>
      </c>
      <c r="AG8" s="228" t="s">
        <v>605</v>
      </c>
      <c r="AO8" s="220"/>
      <c r="AP8" s="220"/>
      <c r="AQ8" s="220"/>
      <c r="AR8" s="220"/>
      <c r="AS8" s="220"/>
    </row>
    <row r="9" spans="1:45" x14ac:dyDescent="0.35">
      <c r="A9" s="208" t="s">
        <v>608</v>
      </c>
      <c r="B9" s="216" t="s">
        <v>609</v>
      </c>
      <c r="C9" s="217">
        <v>32.61</v>
      </c>
      <c r="D9" s="218">
        <v>34.96</v>
      </c>
      <c r="E9" s="218"/>
      <c r="F9" s="218"/>
      <c r="G9" s="218"/>
      <c r="H9" s="218"/>
      <c r="I9" s="218"/>
      <c r="J9" s="219">
        <f t="shared" si="0"/>
        <v>33.784999999999997</v>
      </c>
      <c r="K9" s="217">
        <f t="shared" si="1"/>
        <v>33.784999999999997</v>
      </c>
      <c r="L9" s="217"/>
      <c r="M9" s="217"/>
      <c r="N9" s="217"/>
      <c r="O9" s="217"/>
      <c r="P9" s="245">
        <v>2</v>
      </c>
      <c r="Q9" s="249">
        <f t="shared" si="6"/>
        <v>35.784999999999997</v>
      </c>
      <c r="R9" s="220">
        <f>SUMIFS(Data!$H:$H,Data!$C:$C,'Career Launch Base &amp; FTE'!R$6,Data!$I:$I,'Career Launch Base &amp; FTE'!$R$1,Data!$G:$G,'Career Launch Base &amp; FTE'!$A9)</f>
        <v>0</v>
      </c>
      <c r="S9" s="220">
        <f>SUMIFS(Data!$H:$H,Data!$C:$C,'Career Launch Base &amp; FTE'!S$6,Data!$I:$I,'Career Launch Base &amp; FTE'!$R$1,Data!$G:$G,'Career Launch Base &amp; FTE'!$A9)</f>
        <v>0</v>
      </c>
      <c r="T9" s="220">
        <f>SUMIFS(Data!$H:$H,Data!$C:$C,'Career Launch Base &amp; FTE'!T$6,Data!$I:$I,'Career Launch Base &amp; FTE'!$R$1,Data!$G:$G,'Career Launch Base &amp; FTE'!$A9)</f>
        <v>0</v>
      </c>
      <c r="U9" s="220">
        <f>SUMIFS(Data!$H:$H,Data!$C:$C,'Career Launch Base &amp; FTE'!U$6,Data!$I:$I,'Career Launch Base &amp; FTE'!$R$1,Data!$G:$G,'Career Launch Base &amp; FTE'!$A9)</f>
        <v>0</v>
      </c>
      <c r="V9" s="220">
        <f>SUMIFS(Data!$H:$H,Data!$C:$C,'Career Launch Base &amp; FTE'!V$6,Data!$I:$I,'Career Launch Base &amp; FTE'!$R$1,Data!$G:$G,'Career Launch Base &amp; FTE'!$A9)</f>
        <v>0</v>
      </c>
      <c r="W9" s="217">
        <v>0</v>
      </c>
      <c r="X9" s="218">
        <v>0</v>
      </c>
      <c r="Y9" s="219">
        <v>0</v>
      </c>
      <c r="Z9" s="217">
        <v>0</v>
      </c>
      <c r="AA9" s="221">
        <v>0</v>
      </c>
      <c r="AB9" s="217">
        <f t="shared" si="2"/>
        <v>0</v>
      </c>
      <c r="AC9" s="218">
        <f t="shared" si="3"/>
        <v>0</v>
      </c>
      <c r="AD9" s="219">
        <f t="shared" si="4"/>
        <v>0</v>
      </c>
      <c r="AE9" s="217">
        <f t="shared" si="5"/>
        <v>0</v>
      </c>
      <c r="AF9" s="217">
        <f t="shared" si="7"/>
        <v>0</v>
      </c>
      <c r="AG9" s="222" t="s">
        <v>605</v>
      </c>
      <c r="AO9" s="220"/>
      <c r="AP9" s="220"/>
      <c r="AQ9" s="220"/>
      <c r="AR9" s="220"/>
      <c r="AS9" s="220"/>
    </row>
    <row r="10" spans="1:45" x14ac:dyDescent="0.35">
      <c r="A10" s="208" t="s">
        <v>610</v>
      </c>
      <c r="B10" s="223" t="s">
        <v>611</v>
      </c>
      <c r="C10" s="224">
        <v>17.05</v>
      </c>
      <c r="D10" s="225">
        <v>15.91</v>
      </c>
      <c r="E10" s="225"/>
      <c r="F10" s="225"/>
      <c r="G10" s="225"/>
      <c r="H10" s="225"/>
      <c r="I10" s="225"/>
      <c r="J10" s="226">
        <f t="shared" si="0"/>
        <v>16.48</v>
      </c>
      <c r="K10" s="224">
        <f t="shared" si="1"/>
        <v>15.91</v>
      </c>
      <c r="L10" s="224"/>
      <c r="M10" s="224"/>
      <c r="N10" s="224"/>
      <c r="O10" s="224"/>
      <c r="P10" s="245">
        <v>4</v>
      </c>
      <c r="Q10" s="249">
        <f t="shared" si="6"/>
        <v>19.91</v>
      </c>
      <c r="R10" s="220">
        <f>SUMIFS(Data!$H:$H,Data!$C:$C,'Career Launch Base &amp; FTE'!R$6,Data!$I:$I,'Career Launch Base &amp; FTE'!$R$1,Data!$G:$G,'Career Launch Base &amp; FTE'!$A10)</f>
        <v>0</v>
      </c>
      <c r="S10" s="220">
        <f>SUMIFS(Data!$H:$H,Data!$C:$C,'Career Launch Base &amp; FTE'!S$6,Data!$I:$I,'Career Launch Base &amp; FTE'!$R$1,Data!$G:$G,'Career Launch Base &amp; FTE'!$A10)</f>
        <v>29.102999999999899</v>
      </c>
      <c r="T10" s="220">
        <f>SUMIFS(Data!$H:$H,Data!$C:$C,'Career Launch Base &amp; FTE'!T$6,Data!$I:$I,'Career Launch Base &amp; FTE'!$R$1,Data!$G:$G,'Career Launch Base &amp; FTE'!$A10)</f>
        <v>0</v>
      </c>
      <c r="U10" s="220">
        <f>SUMIFS(Data!$H:$H,Data!$C:$C,'Career Launch Base &amp; FTE'!U$6,Data!$I:$I,'Career Launch Base &amp; FTE'!$R$1,Data!$G:$G,'Career Launch Base &amp; FTE'!$A10)</f>
        <v>0</v>
      </c>
      <c r="V10" s="220">
        <f>SUMIFS(Data!$H:$H,Data!$C:$C,'Career Launch Base &amp; FTE'!V$6,Data!$I:$I,'Career Launch Base &amp; FTE'!$R$1,Data!$G:$G,'Career Launch Base &amp; FTE'!$A10)</f>
        <v>9.7009999999999899</v>
      </c>
      <c r="W10" s="224">
        <v>3.20399999999999</v>
      </c>
      <c r="X10" s="225">
        <v>26.966999999999899</v>
      </c>
      <c r="Y10" s="226">
        <v>16.0199999999999</v>
      </c>
      <c r="Z10" s="224">
        <v>12.548999999999999</v>
      </c>
      <c r="AA10" s="227">
        <v>19.579999999999931</v>
      </c>
      <c r="AB10" s="224">
        <f t="shared" si="2"/>
        <v>0</v>
      </c>
      <c r="AC10" s="225">
        <f t="shared" si="3"/>
        <v>29.102999999999899</v>
      </c>
      <c r="AD10" s="226">
        <f t="shared" si="4"/>
        <v>0</v>
      </c>
      <c r="AE10" s="224">
        <f t="shared" si="5"/>
        <v>0</v>
      </c>
      <c r="AF10" s="224">
        <f t="shared" si="7"/>
        <v>9.7009999999999668</v>
      </c>
      <c r="AG10" s="228" t="s">
        <v>605</v>
      </c>
      <c r="AO10" s="220"/>
      <c r="AP10" s="220"/>
      <c r="AQ10" s="220"/>
      <c r="AR10" s="220"/>
      <c r="AS10" s="220"/>
    </row>
    <row r="11" spans="1:45" x14ac:dyDescent="0.35">
      <c r="A11" s="208" t="s">
        <v>612</v>
      </c>
      <c r="B11" s="216" t="s">
        <v>613</v>
      </c>
      <c r="C11" s="217">
        <v>14.8</v>
      </c>
      <c r="D11" s="218">
        <v>35.35</v>
      </c>
      <c r="E11" s="218"/>
      <c r="F11" s="218"/>
      <c r="G11" s="218"/>
      <c r="H11" s="218"/>
      <c r="I11" s="218"/>
      <c r="J11" s="219">
        <f t="shared" si="0"/>
        <v>25.075000000000003</v>
      </c>
      <c r="K11" s="217">
        <f t="shared" si="1"/>
        <v>25.075000000000003</v>
      </c>
      <c r="L11" s="217"/>
      <c r="M11" s="217"/>
      <c r="N11" s="217"/>
      <c r="O11" s="217"/>
      <c r="P11" s="245">
        <v>4</v>
      </c>
      <c r="Q11" s="249">
        <f t="shared" si="6"/>
        <v>29.075000000000003</v>
      </c>
      <c r="R11" s="220">
        <f>SUMIFS(Data!$H:$H,Data!$C:$C,'Career Launch Base &amp; FTE'!R$6,Data!$I:$I,'Career Launch Base &amp; FTE'!$R$1,Data!$G:$G,'Career Launch Base &amp; FTE'!$A11)</f>
        <v>0</v>
      </c>
      <c r="S11" s="220">
        <f>SUMIFS(Data!$H:$H,Data!$C:$C,'Career Launch Base &amp; FTE'!S$6,Data!$I:$I,'Career Launch Base &amp; FTE'!$R$1,Data!$G:$G,'Career Launch Base &amp; FTE'!$A11)</f>
        <v>0</v>
      </c>
      <c r="T11" s="220">
        <f>SUMIFS(Data!$H:$H,Data!$C:$C,'Career Launch Base &amp; FTE'!T$6,Data!$I:$I,'Career Launch Base &amp; FTE'!$R$1,Data!$G:$G,'Career Launch Base &amp; FTE'!$A11)</f>
        <v>0</v>
      </c>
      <c r="U11" s="220">
        <f>SUMIFS(Data!$H:$H,Data!$C:$C,'Career Launch Base &amp; FTE'!U$6,Data!$I:$I,'Career Launch Base &amp; FTE'!$R$1,Data!$G:$G,'Career Launch Base &amp; FTE'!$A11)</f>
        <v>0</v>
      </c>
      <c r="V11" s="220">
        <f>SUMIFS(Data!$H:$H,Data!$C:$C,'Career Launch Base &amp; FTE'!V$6,Data!$I:$I,'Career Launch Base &amp; FTE'!$R$1,Data!$G:$G,'Career Launch Base &amp; FTE'!$A11)</f>
        <v>0</v>
      </c>
      <c r="W11" s="217">
        <v>0</v>
      </c>
      <c r="X11" s="218">
        <v>0</v>
      </c>
      <c r="Y11" s="219">
        <v>103.893999999999</v>
      </c>
      <c r="Z11" s="217">
        <v>30.407999999999902</v>
      </c>
      <c r="AA11" s="221">
        <v>44.767333333332964</v>
      </c>
      <c r="AB11" s="217">
        <f t="shared" si="2"/>
        <v>0</v>
      </c>
      <c r="AC11" s="218">
        <f t="shared" si="3"/>
        <v>0</v>
      </c>
      <c r="AD11" s="219">
        <f t="shared" si="4"/>
        <v>0</v>
      </c>
      <c r="AE11" s="217">
        <f t="shared" si="5"/>
        <v>0</v>
      </c>
      <c r="AF11" s="217">
        <f t="shared" si="7"/>
        <v>0</v>
      </c>
      <c r="AG11" s="222" t="s">
        <v>605</v>
      </c>
      <c r="AO11" s="220"/>
      <c r="AP11" s="220"/>
      <c r="AQ11" s="220"/>
      <c r="AR11" s="220"/>
      <c r="AS11" s="220"/>
    </row>
    <row r="12" spans="1:45" x14ac:dyDescent="0.35">
      <c r="A12" s="208" t="s">
        <v>614</v>
      </c>
      <c r="B12" s="223" t="s">
        <v>615</v>
      </c>
      <c r="C12" s="224">
        <v>21.12</v>
      </c>
      <c r="D12" s="225">
        <v>18.48</v>
      </c>
      <c r="E12" s="225"/>
      <c r="F12" s="225"/>
      <c r="G12" s="225"/>
      <c r="H12" s="225"/>
      <c r="I12" s="225"/>
      <c r="J12" s="226">
        <f t="shared" si="0"/>
        <v>19.8</v>
      </c>
      <c r="K12" s="224">
        <f t="shared" si="1"/>
        <v>18.48</v>
      </c>
      <c r="L12" s="224"/>
      <c r="M12" s="224"/>
      <c r="N12" s="224"/>
      <c r="O12" s="224"/>
      <c r="P12" s="245">
        <v>4</v>
      </c>
      <c r="Q12" s="249">
        <f t="shared" si="6"/>
        <v>22.48</v>
      </c>
      <c r="R12" s="220">
        <f>SUMIFS(Data!$H:$H,Data!$C:$C,'Career Launch Base &amp; FTE'!R$6,Data!$I:$I,'Career Launch Base &amp; FTE'!$R$1,Data!$G:$G,'Career Launch Base &amp; FTE'!$A12)</f>
        <v>0</v>
      </c>
      <c r="S12" s="220">
        <f>SUMIFS(Data!$H:$H,Data!$C:$C,'Career Launch Base &amp; FTE'!S$6,Data!$I:$I,'Career Launch Base &amp; FTE'!$R$1,Data!$G:$G,'Career Launch Base &amp; FTE'!$A12)</f>
        <v>51.359000000000002</v>
      </c>
      <c r="T12" s="220">
        <f>SUMIFS(Data!$H:$H,Data!$C:$C,'Career Launch Base &amp; FTE'!T$6,Data!$I:$I,'Career Launch Base &amp; FTE'!$R$1,Data!$G:$G,'Career Launch Base &amp; FTE'!$A12)</f>
        <v>0</v>
      </c>
      <c r="U12" s="220">
        <f>SUMIFS(Data!$H:$H,Data!$C:$C,'Career Launch Base &amp; FTE'!U$6,Data!$I:$I,'Career Launch Base &amp; FTE'!$R$1,Data!$G:$G,'Career Launch Base &amp; FTE'!$A12)</f>
        <v>0</v>
      </c>
      <c r="V12" s="220">
        <f>SUMIFS(Data!$H:$H,Data!$C:$C,'Career Launch Base &amp; FTE'!V$6,Data!$I:$I,'Career Launch Base &amp; FTE'!$R$1,Data!$G:$G,'Career Launch Base &amp; FTE'!$A12)</f>
        <v>17.1196666666666</v>
      </c>
      <c r="W12" s="224">
        <v>0</v>
      </c>
      <c r="X12" s="225">
        <v>50.692</v>
      </c>
      <c r="Y12" s="226">
        <v>47.356999999999999</v>
      </c>
      <c r="Z12" s="224">
        <v>0</v>
      </c>
      <c r="AA12" s="227">
        <v>32.683</v>
      </c>
      <c r="AB12" s="224">
        <f t="shared" si="2"/>
        <v>0</v>
      </c>
      <c r="AC12" s="225">
        <f t="shared" si="3"/>
        <v>51.359000000000002</v>
      </c>
      <c r="AD12" s="226">
        <f t="shared" si="4"/>
        <v>0</v>
      </c>
      <c r="AE12" s="224">
        <f t="shared" si="5"/>
        <v>0</v>
      </c>
      <c r="AF12" s="224">
        <f t="shared" si="7"/>
        <v>17.119666666666667</v>
      </c>
      <c r="AG12" s="228" t="s">
        <v>605</v>
      </c>
      <c r="AO12" s="220"/>
      <c r="AP12" s="220"/>
      <c r="AQ12" s="220"/>
      <c r="AR12" s="220"/>
      <c r="AS12" s="220"/>
    </row>
    <row r="13" spans="1:45" x14ac:dyDescent="0.35">
      <c r="A13" s="208" t="s">
        <v>616</v>
      </c>
      <c r="B13" s="216" t="s">
        <v>617</v>
      </c>
      <c r="C13" s="217">
        <v>255.8</v>
      </c>
      <c r="D13" s="218">
        <v>287.23</v>
      </c>
      <c r="E13" s="218"/>
      <c r="F13" s="218"/>
      <c r="G13" s="218"/>
      <c r="H13" s="218"/>
      <c r="I13" s="218"/>
      <c r="J13" s="219">
        <f t="shared" si="0"/>
        <v>271.51499999999999</v>
      </c>
      <c r="K13" s="217">
        <f t="shared" si="1"/>
        <v>271.51499999999999</v>
      </c>
      <c r="L13" s="217"/>
      <c r="M13" s="217"/>
      <c r="N13" s="217"/>
      <c r="O13" s="217"/>
      <c r="P13" s="245">
        <v>20</v>
      </c>
      <c r="Q13" s="249">
        <f t="shared" si="6"/>
        <v>291.51499999999999</v>
      </c>
      <c r="R13" s="220">
        <f>SUMIFS(Data!$H:$H,Data!$C:$C,'Career Launch Base &amp; FTE'!R$6,Data!$I:$I,'Career Launch Base &amp; FTE'!$R$1,Data!$G:$G,'Career Launch Base &amp; FTE'!$A13)</f>
        <v>0</v>
      </c>
      <c r="S13" s="220">
        <f>SUMIFS(Data!$H:$H,Data!$C:$C,'Career Launch Base &amp; FTE'!S$6,Data!$I:$I,'Career Launch Base &amp; FTE'!$R$1,Data!$G:$G,'Career Launch Base &amp; FTE'!$A13)</f>
        <v>0</v>
      </c>
      <c r="T13" s="220">
        <f>SUMIFS(Data!$H:$H,Data!$C:$C,'Career Launch Base &amp; FTE'!T$6,Data!$I:$I,'Career Launch Base &amp; FTE'!$R$1,Data!$G:$G,'Career Launch Base &amp; FTE'!$A13)</f>
        <v>0</v>
      </c>
      <c r="U13" s="220">
        <f>SUMIFS(Data!$H:$H,Data!$C:$C,'Career Launch Base &amp; FTE'!U$6,Data!$I:$I,'Career Launch Base &amp; FTE'!$R$1,Data!$G:$G,'Career Launch Base &amp; FTE'!$A13)</f>
        <v>0</v>
      </c>
      <c r="V13" s="220">
        <f>SUMIFS(Data!$H:$H,Data!$C:$C,'Career Launch Base &amp; FTE'!V$6,Data!$I:$I,'Career Launch Base &amp; FTE'!$R$1,Data!$G:$G,'Career Launch Base &amp; FTE'!$A13)</f>
        <v>0</v>
      </c>
      <c r="W13" s="217">
        <v>0</v>
      </c>
      <c r="X13" s="218">
        <v>0</v>
      </c>
      <c r="Y13" s="219">
        <v>0</v>
      </c>
      <c r="Z13" s="217">
        <v>0</v>
      </c>
      <c r="AA13" s="221">
        <v>0</v>
      </c>
      <c r="AB13" s="217">
        <f t="shared" si="2"/>
        <v>0</v>
      </c>
      <c r="AC13" s="218">
        <f t="shared" si="3"/>
        <v>0</v>
      </c>
      <c r="AD13" s="219">
        <f t="shared" si="4"/>
        <v>0</v>
      </c>
      <c r="AE13" s="217">
        <f t="shared" si="5"/>
        <v>0</v>
      </c>
      <c r="AF13" s="217">
        <f t="shared" si="7"/>
        <v>0</v>
      </c>
      <c r="AG13" s="222" t="s">
        <v>605</v>
      </c>
      <c r="AO13" s="220"/>
      <c r="AP13" s="220"/>
      <c r="AQ13" s="220"/>
      <c r="AR13" s="220"/>
      <c r="AS13" s="220"/>
    </row>
    <row r="14" spans="1:45" x14ac:dyDescent="0.35">
      <c r="A14" s="208" t="s">
        <v>618</v>
      </c>
      <c r="B14" s="223" t="s">
        <v>619</v>
      </c>
      <c r="C14" s="224">
        <v>0</v>
      </c>
      <c r="D14" s="225">
        <v>0</v>
      </c>
      <c r="E14" s="225"/>
      <c r="F14" s="225"/>
      <c r="G14" s="225"/>
      <c r="H14" s="225"/>
      <c r="I14" s="225"/>
      <c r="J14" s="226">
        <v>0</v>
      </c>
      <c r="K14" s="224">
        <f t="shared" si="1"/>
        <v>0</v>
      </c>
      <c r="L14" s="224"/>
      <c r="M14" s="224"/>
      <c r="N14" s="224"/>
      <c r="O14" s="224"/>
      <c r="P14" s="245">
        <v>29</v>
      </c>
      <c r="Q14" s="249">
        <f t="shared" si="6"/>
        <v>29</v>
      </c>
      <c r="R14" s="220">
        <f>SUMIFS(Data!$H:$H,Data!$C:$C,'Career Launch Base &amp; FTE'!R$6,Data!$I:$I,'Career Launch Base &amp; FTE'!$R$1,Data!$G:$G,'Career Launch Base &amp; FTE'!$A14)</f>
        <v>0</v>
      </c>
      <c r="S14" s="220">
        <f>SUMIFS(Data!$H:$H,Data!$C:$C,'Career Launch Base &amp; FTE'!S$6,Data!$I:$I,'Career Launch Base &amp; FTE'!$R$1,Data!$G:$G,'Career Launch Base &amp; FTE'!$A14)</f>
        <v>0</v>
      </c>
      <c r="T14" s="220">
        <f>SUMIFS(Data!$H:$H,Data!$C:$C,'Career Launch Base &amp; FTE'!T$6,Data!$I:$I,'Career Launch Base &amp; FTE'!$R$1,Data!$G:$G,'Career Launch Base &amp; FTE'!$A14)</f>
        <v>0</v>
      </c>
      <c r="U14" s="220">
        <f>SUMIFS(Data!$H:$H,Data!$C:$C,'Career Launch Base &amp; FTE'!U$6,Data!$I:$I,'Career Launch Base &amp; FTE'!$R$1,Data!$G:$G,'Career Launch Base &amp; FTE'!$A14)</f>
        <v>0</v>
      </c>
      <c r="V14" s="220">
        <f>SUMIFS(Data!$H:$H,Data!$C:$C,'Career Launch Base &amp; FTE'!V$6,Data!$I:$I,'Career Launch Base &amp; FTE'!$R$1,Data!$G:$G,'Career Launch Base &amp; FTE'!$A14)</f>
        <v>0</v>
      </c>
      <c r="W14" s="224">
        <v>0</v>
      </c>
      <c r="X14" s="225">
        <v>22.407</v>
      </c>
      <c r="Y14" s="226">
        <v>36.277999999999999</v>
      </c>
      <c r="Z14" s="224">
        <v>24.541</v>
      </c>
      <c r="AA14" s="227">
        <v>27.742000000000001</v>
      </c>
      <c r="AB14" s="224">
        <f t="shared" si="2"/>
        <v>0</v>
      </c>
      <c r="AC14" s="225">
        <f t="shared" si="3"/>
        <v>0</v>
      </c>
      <c r="AD14" s="226">
        <f t="shared" si="4"/>
        <v>0</v>
      </c>
      <c r="AE14" s="224">
        <f t="shared" si="5"/>
        <v>0</v>
      </c>
      <c r="AF14" s="224">
        <f t="shared" si="7"/>
        <v>0</v>
      </c>
      <c r="AG14" s="228" t="s">
        <v>605</v>
      </c>
      <c r="AO14" s="220"/>
      <c r="AP14" s="220"/>
      <c r="AQ14" s="220"/>
      <c r="AR14" s="220"/>
      <c r="AS14" s="220"/>
    </row>
    <row r="15" spans="1:45" x14ac:dyDescent="0.35">
      <c r="A15" s="208" t="s">
        <v>620</v>
      </c>
      <c r="B15" s="216" t="s">
        <v>621</v>
      </c>
      <c r="C15" s="217">
        <v>56.09</v>
      </c>
      <c r="D15" s="218">
        <v>64.98</v>
      </c>
      <c r="E15" s="218"/>
      <c r="F15" s="218"/>
      <c r="G15" s="218"/>
      <c r="H15" s="218"/>
      <c r="I15" s="218"/>
      <c r="J15" s="219">
        <f>AVERAGE(C15:D15)</f>
        <v>60.535000000000004</v>
      </c>
      <c r="K15" s="217">
        <f t="shared" si="1"/>
        <v>60.535000000000004</v>
      </c>
      <c r="L15" s="217"/>
      <c r="M15" s="217"/>
      <c r="N15" s="217"/>
      <c r="O15" s="217"/>
      <c r="P15" s="245">
        <v>8</v>
      </c>
      <c r="Q15" s="249">
        <f t="shared" si="6"/>
        <v>68.534999999999997</v>
      </c>
      <c r="R15" s="220">
        <f>SUMIFS(Data!$H:$H,Data!$C:$C,'Career Launch Base &amp; FTE'!R$6,Data!$I:$I,'Career Launch Base &amp; FTE'!$R$1,Data!$G:$G,'Career Launch Base &amp; FTE'!$A15)</f>
        <v>22.160999999999898</v>
      </c>
      <c r="S15" s="220">
        <f>SUMIFS(Data!$H:$H,Data!$C:$C,'Career Launch Base &amp; FTE'!S$6,Data!$I:$I,'Career Launch Base &amp; FTE'!$R$1,Data!$G:$G,'Career Launch Base &amp; FTE'!$A15)</f>
        <v>28.034999999999901</v>
      </c>
      <c r="T15" s="220">
        <f>SUMIFS(Data!$H:$H,Data!$C:$C,'Career Launch Base &amp; FTE'!T$6,Data!$I:$I,'Career Launch Base &amp; FTE'!$R$1,Data!$G:$G,'Career Launch Base &amp; FTE'!$A15)</f>
        <v>0</v>
      </c>
      <c r="U15" s="220">
        <f>SUMIFS(Data!$H:$H,Data!$C:$C,'Career Launch Base &amp; FTE'!U$6,Data!$I:$I,'Career Launch Base &amp; FTE'!$R$1,Data!$G:$G,'Career Launch Base &amp; FTE'!$A15)</f>
        <v>0</v>
      </c>
      <c r="V15" s="220">
        <f>SUMIFS(Data!$H:$H,Data!$C:$C,'Career Launch Base &amp; FTE'!V$6,Data!$I:$I,'Career Launch Base &amp; FTE'!$R$1,Data!$G:$G,'Career Launch Base &amp; FTE'!$A15)</f>
        <v>16.731999999999999</v>
      </c>
      <c r="W15" s="217">
        <v>23.959999999999901</v>
      </c>
      <c r="X15" s="218">
        <v>58.070999999999998</v>
      </c>
      <c r="Y15" s="219">
        <v>41.384999999999998</v>
      </c>
      <c r="Z15" s="217">
        <v>31.1039999999999</v>
      </c>
      <c r="AA15" s="221">
        <v>51.506666666666597</v>
      </c>
      <c r="AB15" s="217">
        <f t="shared" si="2"/>
        <v>22.160999999999898</v>
      </c>
      <c r="AC15" s="218">
        <f t="shared" si="3"/>
        <v>28.034999999999901</v>
      </c>
      <c r="AD15" s="219">
        <f t="shared" si="4"/>
        <v>0</v>
      </c>
      <c r="AE15" s="217">
        <f t="shared" si="5"/>
        <v>0</v>
      </c>
      <c r="AF15" s="217">
        <f t="shared" si="7"/>
        <v>16.731999999999932</v>
      </c>
      <c r="AG15" s="222" t="s">
        <v>605</v>
      </c>
      <c r="AO15" s="220"/>
      <c r="AP15" s="220"/>
      <c r="AQ15" s="220"/>
      <c r="AR15" s="220"/>
      <c r="AS15" s="220"/>
    </row>
    <row r="16" spans="1:45" x14ac:dyDescent="0.35">
      <c r="A16" s="208" t="s">
        <v>622</v>
      </c>
      <c r="B16" s="223" t="s">
        <v>623</v>
      </c>
      <c r="C16" s="224"/>
      <c r="D16" s="225">
        <v>30.47</v>
      </c>
      <c r="E16" s="225">
        <v>21.67</v>
      </c>
      <c r="F16" s="225"/>
      <c r="G16" s="225"/>
      <c r="H16" s="225"/>
      <c r="I16" s="225"/>
      <c r="J16" s="226">
        <f>AVERAGE(D16:E16)</f>
        <v>26.07</v>
      </c>
      <c r="K16" s="226"/>
      <c r="L16" s="224">
        <f>MIN(J16,E16)</f>
        <v>21.67</v>
      </c>
      <c r="M16" s="224"/>
      <c r="N16" s="224"/>
      <c r="O16" s="224"/>
      <c r="P16" s="245">
        <v>10</v>
      </c>
      <c r="Q16" s="249">
        <f t="shared" si="6"/>
        <v>31.67</v>
      </c>
      <c r="R16" s="220">
        <f>SUMIFS(Data!$H:$H,Data!$C:$C,'Career Launch Base &amp; FTE'!R$6,Data!$I:$I,'Career Launch Base &amp; FTE'!$R$1,Data!$G:$G,'Career Launch Base &amp; FTE'!$A16)</f>
        <v>35.096999999999902</v>
      </c>
      <c r="S16" s="220">
        <f>SUMIFS(Data!$H:$H,Data!$C:$C,'Career Launch Base &amp; FTE'!S$6,Data!$I:$I,'Career Launch Base &amp; FTE'!$R$1,Data!$G:$G,'Career Launch Base &amp; FTE'!$A16)</f>
        <v>67.570999999999898</v>
      </c>
      <c r="T16" s="220">
        <f>SUMIFS(Data!$H:$H,Data!$C:$C,'Career Launch Base &amp; FTE'!T$6,Data!$I:$I,'Career Launch Base &amp; FTE'!$R$1,Data!$G:$G,'Career Launch Base &amp; FTE'!$A16)</f>
        <v>0</v>
      </c>
      <c r="U16" s="220">
        <f>SUMIFS(Data!$H:$H,Data!$C:$C,'Career Launch Base &amp; FTE'!U$6,Data!$I:$I,'Career Launch Base &amp; FTE'!$R$1,Data!$G:$G,'Career Launch Base &amp; FTE'!$A16)</f>
        <v>0</v>
      </c>
      <c r="V16" s="220">
        <f>SUMIFS(Data!$H:$H,Data!$C:$C,'Career Launch Base &amp; FTE'!V$6,Data!$I:$I,'Career Launch Base &amp; FTE'!$R$1,Data!$G:$G,'Career Launch Base &amp; FTE'!$A16)</f>
        <v>34.222666666666598</v>
      </c>
      <c r="W16" s="224">
        <v>30.300999999999998</v>
      </c>
      <c r="X16" s="225">
        <v>57.896999999999899</v>
      </c>
      <c r="Y16" s="226">
        <v>59.2379999999999</v>
      </c>
      <c r="Z16" s="224">
        <v>54.291999999999902</v>
      </c>
      <c r="AA16" s="227">
        <v>67.24266666666658</v>
      </c>
      <c r="AB16" s="224">
        <f t="shared" si="2"/>
        <v>35.096999999999902</v>
      </c>
      <c r="AC16" s="225">
        <f t="shared" si="3"/>
        <v>67.570999999999898</v>
      </c>
      <c r="AD16" s="226">
        <f t="shared" si="4"/>
        <v>0</v>
      </c>
      <c r="AE16" s="224">
        <f t="shared" si="5"/>
        <v>0</v>
      </c>
      <c r="AF16" s="224">
        <f t="shared" ref="AF16:AF34" si="8">SUM(AB16:AE16)/3</f>
        <v>34.222666666666605</v>
      </c>
      <c r="AG16" s="228" t="s">
        <v>605</v>
      </c>
      <c r="AO16" s="220"/>
      <c r="AP16" s="220"/>
      <c r="AQ16" s="220"/>
      <c r="AR16" s="220"/>
      <c r="AS16" s="220"/>
    </row>
    <row r="17" spans="1:45" x14ac:dyDescent="0.35">
      <c r="A17" s="208" t="s">
        <v>624</v>
      </c>
      <c r="B17" s="216" t="s">
        <v>625</v>
      </c>
      <c r="C17" s="217"/>
      <c r="D17" s="218">
        <v>0</v>
      </c>
      <c r="E17" s="218">
        <v>0</v>
      </c>
      <c r="F17" s="218"/>
      <c r="G17" s="218"/>
      <c r="H17" s="218"/>
      <c r="I17" s="218"/>
      <c r="J17" s="219">
        <f>AVERAGE(D17:E17)</f>
        <v>0</v>
      </c>
      <c r="K17" s="219"/>
      <c r="L17" s="229">
        <f>MIN(J17,E17)</f>
        <v>0</v>
      </c>
      <c r="M17" s="229"/>
      <c r="N17" s="229"/>
      <c r="O17" s="229"/>
      <c r="P17" s="245">
        <v>11</v>
      </c>
      <c r="Q17" s="249">
        <f t="shared" si="6"/>
        <v>11</v>
      </c>
      <c r="R17" s="220">
        <f>SUMIFS(Data!$H:$H,Data!$C:$C,'Career Launch Base &amp; FTE'!R$6,Data!$I:$I,'Career Launch Base &amp; FTE'!$R$1,Data!$G:$G,'Career Launch Base &amp; FTE'!$A17)</f>
        <v>19.599999999999898</v>
      </c>
      <c r="S17" s="220">
        <f>SUMIFS(Data!$H:$H,Data!$C:$C,'Career Launch Base &amp; FTE'!S$6,Data!$I:$I,'Career Launch Base &amp; FTE'!$R$1,Data!$G:$G,'Career Launch Base &amp; FTE'!$A17)</f>
        <v>15.4</v>
      </c>
      <c r="T17" s="220">
        <f>SUMIFS(Data!$H:$H,Data!$C:$C,'Career Launch Base &amp; FTE'!T$6,Data!$I:$I,'Career Launch Base &amp; FTE'!$R$1,Data!$G:$G,'Career Launch Base &amp; FTE'!$A17)</f>
        <v>0</v>
      </c>
      <c r="U17" s="220">
        <f>SUMIFS(Data!$H:$H,Data!$C:$C,'Career Launch Base &amp; FTE'!U$6,Data!$I:$I,'Career Launch Base &amp; FTE'!$R$1,Data!$G:$G,'Career Launch Base &amp; FTE'!$A17)</f>
        <v>0</v>
      </c>
      <c r="V17" s="220">
        <f>SUMIFS(Data!$H:$H,Data!$C:$C,'Career Launch Base &amp; FTE'!V$6,Data!$I:$I,'Career Launch Base &amp; FTE'!$R$1,Data!$G:$G,'Career Launch Base &amp; FTE'!$A17)</f>
        <v>11.6666666666666</v>
      </c>
      <c r="W17" s="217">
        <v>22.399999999999899</v>
      </c>
      <c r="X17" s="218">
        <v>19.599999999999898</v>
      </c>
      <c r="Y17" s="219">
        <v>19.266999999999999</v>
      </c>
      <c r="Z17" s="217">
        <v>30.799999999999901</v>
      </c>
      <c r="AA17" s="221">
        <v>30.688999999999897</v>
      </c>
      <c r="AB17" s="217">
        <f t="shared" si="2"/>
        <v>19.599999999999898</v>
      </c>
      <c r="AC17" s="218">
        <f t="shared" si="3"/>
        <v>15.4</v>
      </c>
      <c r="AD17" s="219">
        <f t="shared" si="4"/>
        <v>0</v>
      </c>
      <c r="AE17" s="217">
        <f t="shared" si="5"/>
        <v>0</v>
      </c>
      <c r="AF17" s="217">
        <f t="shared" si="8"/>
        <v>11.666666666666634</v>
      </c>
      <c r="AG17" s="222" t="s">
        <v>605</v>
      </c>
      <c r="AO17" s="220"/>
      <c r="AP17" s="220"/>
      <c r="AQ17" s="220"/>
      <c r="AR17" s="220"/>
      <c r="AS17" s="220"/>
    </row>
    <row r="18" spans="1:45" x14ac:dyDescent="0.35">
      <c r="A18" s="208" t="s">
        <v>626</v>
      </c>
      <c r="B18" s="223" t="s">
        <v>627</v>
      </c>
      <c r="C18" s="224"/>
      <c r="D18" s="225">
        <v>0</v>
      </c>
      <c r="E18" s="225">
        <v>0</v>
      </c>
      <c r="F18" s="225"/>
      <c r="G18" s="225"/>
      <c r="H18" s="225"/>
      <c r="I18" s="225"/>
      <c r="J18" s="226">
        <f>AVERAGE(D18:E18)</f>
        <v>0</v>
      </c>
      <c r="K18" s="224"/>
      <c r="L18" s="224">
        <f>MIN(J18,E18)</f>
        <v>0</v>
      </c>
      <c r="M18" s="224"/>
      <c r="N18" s="224"/>
      <c r="O18" s="224"/>
      <c r="P18" s="245">
        <v>20</v>
      </c>
      <c r="Q18" s="249">
        <f>SUM(K18:P18)</f>
        <v>20</v>
      </c>
      <c r="R18" s="220">
        <f>SUMIFS(Data!$H:$H,Data!$C:$C,'Career Launch Base &amp; FTE'!R$6,Data!$I:$I,'Career Launch Base &amp; FTE'!$R$1,Data!$G:$G,'Career Launch Base &amp; FTE'!$A18)</f>
        <v>27.971999999999898</v>
      </c>
      <c r="S18" s="220">
        <f>SUMIFS(Data!$H:$H,Data!$C:$C,'Career Launch Base &amp; FTE'!S$6,Data!$I:$I,'Career Launch Base &amp; FTE'!$R$1,Data!$G:$G,'Career Launch Base &amp; FTE'!$A18)</f>
        <v>78.404999999999902</v>
      </c>
      <c r="T18" s="220">
        <f>SUMIFS(Data!$H:$H,Data!$C:$C,'Career Launch Base &amp; FTE'!T$6,Data!$I:$I,'Career Launch Base &amp; FTE'!$R$1,Data!$G:$G,'Career Launch Base &amp; FTE'!$A18)</f>
        <v>0</v>
      </c>
      <c r="U18" s="220">
        <f>SUMIFS(Data!$H:$H,Data!$C:$C,'Career Launch Base &amp; FTE'!U$6,Data!$I:$I,'Career Launch Base &amp; FTE'!$R$1,Data!$G:$G,'Career Launch Base &amp; FTE'!$A18)</f>
        <v>0</v>
      </c>
      <c r="V18" s="220">
        <f>SUMIFS(Data!$H:$H,Data!$C:$C,'Career Launch Base &amp; FTE'!V$6,Data!$I:$I,'Career Launch Base &amp; FTE'!$R$1,Data!$G:$G,'Career Launch Base &amp; FTE'!$A18)</f>
        <v>35.458999999999897</v>
      </c>
      <c r="W18" s="224">
        <v>24.625</v>
      </c>
      <c r="X18" s="225">
        <v>93.361999999999895</v>
      </c>
      <c r="Y18" s="226">
        <v>87.9969999999999</v>
      </c>
      <c r="Z18" s="224">
        <v>85.364999999999895</v>
      </c>
      <c r="AA18" s="227">
        <v>97.11633333333323</v>
      </c>
      <c r="AB18" s="224">
        <f t="shared" si="2"/>
        <v>27.971999999999898</v>
      </c>
      <c r="AC18" s="225">
        <f t="shared" si="3"/>
        <v>78.404999999999902</v>
      </c>
      <c r="AD18" s="226">
        <f t="shared" si="4"/>
        <v>0</v>
      </c>
      <c r="AE18" s="224">
        <f t="shared" si="5"/>
        <v>0</v>
      </c>
      <c r="AF18" s="224">
        <f t="shared" si="8"/>
        <v>35.458999999999932</v>
      </c>
      <c r="AG18" s="228" t="s">
        <v>605</v>
      </c>
      <c r="AO18" s="220"/>
      <c r="AP18" s="220"/>
      <c r="AQ18" s="220"/>
      <c r="AR18" s="220"/>
      <c r="AS18" s="220"/>
    </row>
    <row r="19" spans="1:45" x14ac:dyDescent="0.35">
      <c r="A19" s="208" t="s">
        <v>628</v>
      </c>
      <c r="B19" s="216" t="s">
        <v>629</v>
      </c>
      <c r="C19" s="217"/>
      <c r="D19" s="218">
        <v>0</v>
      </c>
      <c r="E19" s="218">
        <v>0</v>
      </c>
      <c r="F19" s="218"/>
      <c r="G19" s="218"/>
      <c r="H19" s="218"/>
      <c r="I19" s="218"/>
      <c r="J19" s="219">
        <f>AVERAGE(D19:E19)</f>
        <v>0</v>
      </c>
      <c r="K19" s="217"/>
      <c r="L19" s="217">
        <f>MIN(J19,E19)</f>
        <v>0</v>
      </c>
      <c r="M19" s="217"/>
      <c r="N19" s="217"/>
      <c r="O19" s="217"/>
      <c r="P19" s="245">
        <v>15</v>
      </c>
      <c r="Q19" s="249">
        <f t="shared" si="6"/>
        <v>15</v>
      </c>
      <c r="R19" s="220">
        <f>SUMIFS(Data!$H:$H,Data!$C:$C,'Career Launch Base &amp; FTE'!R$6,Data!$I:$I,'Career Launch Base &amp; FTE'!$R$1,Data!$G:$G,'Career Launch Base &amp; FTE'!$A19)</f>
        <v>0</v>
      </c>
      <c r="S19" s="220">
        <f>SUMIFS(Data!$H:$H,Data!$C:$C,'Career Launch Base &amp; FTE'!S$6,Data!$I:$I,'Career Launch Base &amp; FTE'!$R$1,Data!$G:$G,'Career Launch Base &amp; FTE'!$A19)</f>
        <v>1.266</v>
      </c>
      <c r="T19" s="220">
        <f>SUMIFS(Data!$H:$H,Data!$C:$C,'Career Launch Base &amp; FTE'!T$6,Data!$I:$I,'Career Launch Base &amp; FTE'!$R$1,Data!$G:$G,'Career Launch Base &amp; FTE'!$A19)</f>
        <v>0</v>
      </c>
      <c r="U19" s="220">
        <f>SUMIFS(Data!$H:$H,Data!$C:$C,'Career Launch Base &amp; FTE'!U$6,Data!$I:$I,'Career Launch Base &amp; FTE'!$R$1,Data!$G:$G,'Career Launch Base &amp; FTE'!$A19)</f>
        <v>0</v>
      </c>
      <c r="V19" s="220">
        <f>SUMIFS(Data!$H:$H,Data!$C:$C,'Career Launch Base &amp; FTE'!V$6,Data!$I:$I,'Career Launch Base &amp; FTE'!$R$1,Data!$G:$G,'Career Launch Base &amp; FTE'!$A19)</f>
        <v>0.42199999999999999</v>
      </c>
      <c r="W19" s="217">
        <v>1.3979999999999999</v>
      </c>
      <c r="X19" s="218">
        <v>13.0579999999999</v>
      </c>
      <c r="Y19" s="219">
        <v>2.5630000000000002</v>
      </c>
      <c r="Z19" s="217">
        <v>5.5</v>
      </c>
      <c r="AA19" s="221">
        <v>7.5063333333332993</v>
      </c>
      <c r="AB19" s="217">
        <f t="shared" si="2"/>
        <v>0</v>
      </c>
      <c r="AC19" s="218">
        <f t="shared" si="3"/>
        <v>1.266</v>
      </c>
      <c r="AD19" s="219">
        <f t="shared" si="4"/>
        <v>0</v>
      </c>
      <c r="AE19" s="217">
        <f t="shared" si="5"/>
        <v>0</v>
      </c>
      <c r="AF19" s="217">
        <f t="shared" si="8"/>
        <v>0.42199999999999999</v>
      </c>
      <c r="AG19" s="222" t="s">
        <v>605</v>
      </c>
      <c r="AO19" s="220"/>
      <c r="AP19" s="220"/>
      <c r="AQ19" s="220"/>
      <c r="AR19" s="220"/>
      <c r="AS19" s="220"/>
    </row>
    <row r="20" spans="1:45" x14ac:dyDescent="0.35">
      <c r="A20" s="208" t="s">
        <v>630</v>
      </c>
      <c r="B20" s="223" t="s">
        <v>631</v>
      </c>
      <c r="C20" s="224"/>
      <c r="D20" s="225">
        <v>63.7</v>
      </c>
      <c r="E20" s="225">
        <v>57.92</v>
      </c>
      <c r="F20" s="225"/>
      <c r="G20" s="225"/>
      <c r="H20" s="225"/>
      <c r="I20" s="225"/>
      <c r="J20" s="226">
        <f>AVERAGE(D20:E20)</f>
        <v>60.81</v>
      </c>
      <c r="K20" s="224"/>
      <c r="L20" s="224">
        <f>MIN(J20,E20)</f>
        <v>57.92</v>
      </c>
      <c r="M20" s="224"/>
      <c r="N20" s="224"/>
      <c r="O20" s="224"/>
      <c r="P20" s="245">
        <v>12</v>
      </c>
      <c r="Q20" s="249">
        <f t="shared" si="6"/>
        <v>69.92</v>
      </c>
      <c r="R20" s="220">
        <f>SUMIFS(Data!$H:$H,Data!$C:$C,'Career Launch Base &amp; FTE'!R$6,Data!$I:$I,'Career Launch Base &amp; FTE'!$R$1,Data!$G:$G,'Career Launch Base &amp; FTE'!$A20)</f>
        <v>0</v>
      </c>
      <c r="S20" s="220">
        <f>SUMIFS(Data!$H:$H,Data!$C:$C,'Career Launch Base &amp; FTE'!S$6,Data!$I:$I,'Career Launch Base &amp; FTE'!$R$1,Data!$G:$G,'Career Launch Base &amp; FTE'!$A20)</f>
        <v>0</v>
      </c>
      <c r="T20" s="220">
        <f>SUMIFS(Data!$H:$H,Data!$C:$C,'Career Launch Base &amp; FTE'!T$6,Data!$I:$I,'Career Launch Base &amp; FTE'!$R$1,Data!$G:$G,'Career Launch Base &amp; FTE'!$A20)</f>
        <v>0</v>
      </c>
      <c r="U20" s="220">
        <f>SUMIFS(Data!$H:$H,Data!$C:$C,'Career Launch Base &amp; FTE'!U$6,Data!$I:$I,'Career Launch Base &amp; FTE'!$R$1,Data!$G:$G,'Career Launch Base &amp; FTE'!$A20)</f>
        <v>0</v>
      </c>
      <c r="V20" s="220">
        <f>SUMIFS(Data!$H:$H,Data!$C:$C,'Career Launch Base &amp; FTE'!V$6,Data!$I:$I,'Career Launch Base &amp; FTE'!$R$1,Data!$G:$G,'Career Launch Base &amp; FTE'!$A20)</f>
        <v>0</v>
      </c>
      <c r="W20" s="224">
        <v>0</v>
      </c>
      <c r="X20" s="225">
        <v>0</v>
      </c>
      <c r="Y20" s="226">
        <v>0</v>
      </c>
      <c r="Z20" s="224">
        <v>0</v>
      </c>
      <c r="AA20" s="227">
        <v>0</v>
      </c>
      <c r="AB20" s="224">
        <f t="shared" si="2"/>
        <v>0</v>
      </c>
      <c r="AC20" s="225">
        <f t="shared" si="3"/>
        <v>0</v>
      </c>
      <c r="AD20" s="226">
        <f t="shared" si="4"/>
        <v>0</v>
      </c>
      <c r="AE20" s="224">
        <f t="shared" si="5"/>
        <v>0</v>
      </c>
      <c r="AF20" s="230">
        <f t="shared" si="8"/>
        <v>0</v>
      </c>
      <c r="AG20" s="231" t="s">
        <v>605</v>
      </c>
      <c r="AO20" s="220"/>
      <c r="AP20" s="220"/>
      <c r="AQ20" s="220"/>
      <c r="AR20" s="220"/>
      <c r="AS20" s="220"/>
    </row>
    <row r="21" spans="1:45" x14ac:dyDescent="0.35">
      <c r="A21" s="69" t="s">
        <v>632</v>
      </c>
      <c r="B21" s="216" t="s">
        <v>633</v>
      </c>
      <c r="C21" s="217"/>
      <c r="D21" s="218"/>
      <c r="E21" s="218"/>
      <c r="F21" s="218"/>
      <c r="G21" s="218"/>
      <c r="H21" s="218"/>
      <c r="I21" s="218"/>
      <c r="J21" s="219"/>
      <c r="K21" s="217"/>
      <c r="L21" s="217"/>
      <c r="M21" s="217"/>
      <c r="N21" s="217"/>
      <c r="O21" s="217"/>
      <c r="P21" s="245">
        <v>10</v>
      </c>
      <c r="Q21" s="249">
        <f t="shared" si="6"/>
        <v>10</v>
      </c>
      <c r="R21" s="220">
        <f>SUMIFS(Data!$H:$H,Data!$C:$C,'Career Launch Base &amp; FTE'!R$6,Data!$I:$I,'Career Launch Base &amp; FTE'!$R$1,Data!$G:$G,'Career Launch Base &amp; FTE'!$A21)</f>
        <v>22.81</v>
      </c>
      <c r="S21" s="220">
        <f>SUMIFS(Data!$H:$H,Data!$C:$C,'Career Launch Base &amp; FTE'!S$6,Data!$I:$I,'Career Launch Base &amp; FTE'!$R$1,Data!$G:$G,'Career Launch Base &amp; FTE'!$A21)</f>
        <v>26.274000000000001</v>
      </c>
      <c r="T21" s="220">
        <f>SUMIFS(Data!$H:$H,Data!$C:$C,'Career Launch Base &amp; FTE'!T$6,Data!$I:$I,'Career Launch Base &amp; FTE'!$R$1,Data!$G:$G,'Career Launch Base &amp; FTE'!$A21)</f>
        <v>0</v>
      </c>
      <c r="U21" s="220">
        <f>SUMIFS(Data!$H:$H,Data!$C:$C,'Career Launch Base &amp; FTE'!U$6,Data!$I:$I,'Career Launch Base &amp; FTE'!$R$1,Data!$G:$G,'Career Launch Base &amp; FTE'!$A21)</f>
        <v>0</v>
      </c>
      <c r="V21" s="220">
        <f>SUMIFS(Data!$H:$H,Data!$C:$C,'Career Launch Base &amp; FTE'!V$6,Data!$I:$I,'Career Launch Base &amp; FTE'!$R$1,Data!$G:$G,'Career Launch Base &amp; FTE'!$A21)</f>
        <v>16.361333333333299</v>
      </c>
      <c r="W21" s="217">
        <v>20.478000000000002</v>
      </c>
      <c r="X21" s="218">
        <v>18.068000000000001</v>
      </c>
      <c r="Y21" s="219">
        <v>18.872</v>
      </c>
      <c r="Z21" s="217">
        <v>20.735999999999901</v>
      </c>
      <c r="AA21" s="221">
        <v>26.051333333333304</v>
      </c>
      <c r="AB21" s="217">
        <f t="shared" si="2"/>
        <v>22.81</v>
      </c>
      <c r="AC21" s="218">
        <f t="shared" si="3"/>
        <v>26.274000000000001</v>
      </c>
      <c r="AD21" s="219">
        <f t="shared" si="4"/>
        <v>0</v>
      </c>
      <c r="AE21" s="217">
        <f t="shared" si="5"/>
        <v>0</v>
      </c>
      <c r="AF21" s="217">
        <f t="shared" si="8"/>
        <v>16.361333333333334</v>
      </c>
      <c r="AG21" s="222" t="s">
        <v>605</v>
      </c>
      <c r="AO21" s="220"/>
      <c r="AP21" s="220"/>
      <c r="AQ21" s="220"/>
      <c r="AR21" s="220"/>
      <c r="AS21" s="220"/>
    </row>
    <row r="22" spans="1:45" x14ac:dyDescent="0.35">
      <c r="A22" s="208" t="s">
        <v>634</v>
      </c>
      <c r="B22" s="223" t="s">
        <v>635</v>
      </c>
      <c r="C22" s="224"/>
      <c r="D22" s="225">
        <v>38.22</v>
      </c>
      <c r="E22" s="225">
        <v>23.28</v>
      </c>
      <c r="F22" s="225"/>
      <c r="G22" s="225"/>
      <c r="H22" s="225"/>
      <c r="I22" s="225"/>
      <c r="J22" s="226">
        <f>AVERAGE(D22:E22)</f>
        <v>30.75</v>
      </c>
      <c r="K22" s="224"/>
      <c r="L22" s="224">
        <f>MIN(J22,E22)</f>
        <v>23.28</v>
      </c>
      <c r="M22" s="224"/>
      <c r="N22" s="224"/>
      <c r="O22" s="224"/>
      <c r="P22" s="245">
        <v>12</v>
      </c>
      <c r="Q22" s="249">
        <f t="shared" si="6"/>
        <v>35.28</v>
      </c>
      <c r="R22" s="220">
        <f>SUMIFS(Data!$H:$H,Data!$C:$C,'Career Launch Base &amp; FTE'!R$6,Data!$I:$I,'Career Launch Base &amp; FTE'!$R$1,Data!$G:$G,'Career Launch Base &amp; FTE'!$A22)</f>
        <v>3.931</v>
      </c>
      <c r="S22" s="220">
        <f>SUMIFS(Data!$H:$H,Data!$C:$C,'Career Launch Base &amp; FTE'!S$6,Data!$I:$I,'Career Launch Base &amp; FTE'!$R$1,Data!$G:$G,'Career Launch Base &amp; FTE'!$A22)</f>
        <v>38.927999999999997</v>
      </c>
      <c r="T22" s="220">
        <f>SUMIFS(Data!$H:$H,Data!$C:$C,'Career Launch Base &amp; FTE'!T$6,Data!$I:$I,'Career Launch Base &amp; FTE'!$R$1,Data!$G:$G,'Career Launch Base &amp; FTE'!$A22)</f>
        <v>0</v>
      </c>
      <c r="U22" s="220">
        <f>SUMIFS(Data!$H:$H,Data!$C:$C,'Career Launch Base &amp; FTE'!U$6,Data!$I:$I,'Career Launch Base &amp; FTE'!$R$1,Data!$G:$G,'Career Launch Base &amp; FTE'!$A22)</f>
        <v>0</v>
      </c>
      <c r="V22" s="220">
        <f>SUMIFS(Data!$H:$H,Data!$C:$C,'Career Launch Base &amp; FTE'!V$6,Data!$I:$I,'Career Launch Base &amp; FTE'!$R$1,Data!$G:$G,'Career Launch Base &amp; FTE'!$A22)</f>
        <v>14.2863333333333</v>
      </c>
      <c r="W22" s="224">
        <v>1.1159999999999899</v>
      </c>
      <c r="X22" s="225">
        <v>39.963999999999899</v>
      </c>
      <c r="Y22" s="226">
        <v>47.856000000000002</v>
      </c>
      <c r="Z22" s="224">
        <v>48.014000000000003</v>
      </c>
      <c r="AA22" s="227">
        <v>45.64999999999997</v>
      </c>
      <c r="AB22" s="224">
        <f t="shared" si="2"/>
        <v>3.931</v>
      </c>
      <c r="AC22" s="225">
        <f t="shared" si="3"/>
        <v>38.927999999999997</v>
      </c>
      <c r="AD22" s="226">
        <f t="shared" si="4"/>
        <v>0</v>
      </c>
      <c r="AE22" s="224">
        <f t="shared" si="5"/>
        <v>0</v>
      </c>
      <c r="AF22" s="224">
        <f t="shared" si="8"/>
        <v>14.286333333333332</v>
      </c>
      <c r="AG22" s="228" t="s">
        <v>605</v>
      </c>
      <c r="AO22" s="220"/>
      <c r="AP22" s="220"/>
      <c r="AQ22" s="220"/>
      <c r="AR22" s="220"/>
      <c r="AS22" s="220"/>
    </row>
    <row r="23" spans="1:45" x14ac:dyDescent="0.35">
      <c r="A23" s="208" t="s">
        <v>636</v>
      </c>
      <c r="B23" s="216" t="s">
        <v>637</v>
      </c>
      <c r="C23" s="217"/>
      <c r="D23" s="218"/>
      <c r="E23" s="218"/>
      <c r="F23" s="218">
        <v>35.24</v>
      </c>
      <c r="G23" s="218">
        <v>22.406000000000002</v>
      </c>
      <c r="H23" s="218"/>
      <c r="I23" s="218"/>
      <c r="J23" s="219">
        <f t="shared" ref="J23:J34" si="9">AVERAGE(F23:G23)</f>
        <v>28.823</v>
      </c>
      <c r="K23" s="217"/>
      <c r="L23" s="217"/>
      <c r="M23" s="217">
        <f>MIN(G23:J23)</f>
        <v>22.406000000000002</v>
      </c>
      <c r="N23" s="217"/>
      <c r="O23" s="217"/>
      <c r="P23" s="245">
        <v>15</v>
      </c>
      <c r="Q23" s="249">
        <f t="shared" si="6"/>
        <v>37.406000000000006</v>
      </c>
      <c r="R23" s="220">
        <f>SUMIFS(Data!$H:$H,Data!$C:$C,'Career Launch Base &amp; FTE'!R$6,Data!$I:$I,'Career Launch Base &amp; FTE'!$R$1,Data!$G:$G,'Career Launch Base &amp; FTE'!$A23)</f>
        <v>8.3940000000000001</v>
      </c>
      <c r="S23" s="220">
        <f>SUMIFS(Data!$H:$H,Data!$C:$C,'Career Launch Base &amp; FTE'!S$6,Data!$I:$I,'Career Launch Base &amp; FTE'!$R$1,Data!$G:$G,'Career Launch Base &amp; FTE'!$A23)</f>
        <v>43.0489999999999</v>
      </c>
      <c r="T23" s="220">
        <f>SUMIFS(Data!$H:$H,Data!$C:$C,'Career Launch Base &amp; FTE'!T$6,Data!$I:$I,'Career Launch Base &amp; FTE'!$R$1,Data!$G:$G,'Career Launch Base &amp; FTE'!$A23)</f>
        <v>0</v>
      </c>
      <c r="U23" s="220">
        <f>SUMIFS(Data!$H:$H,Data!$C:$C,'Career Launch Base &amp; FTE'!U$6,Data!$I:$I,'Career Launch Base &amp; FTE'!$R$1,Data!$G:$G,'Career Launch Base &amp; FTE'!$A23)</f>
        <v>0</v>
      </c>
      <c r="V23" s="220">
        <f>SUMIFS(Data!$H:$H,Data!$C:$C,'Career Launch Base &amp; FTE'!V$6,Data!$I:$I,'Career Launch Base &amp; FTE'!$R$1,Data!$G:$G,'Career Launch Base &amp; FTE'!$A23)</f>
        <v>17.147666666666598</v>
      </c>
      <c r="W23" s="217">
        <v>3.798</v>
      </c>
      <c r="X23" s="218">
        <v>38.518999999999998</v>
      </c>
      <c r="Y23" s="219">
        <v>41.438000000000002</v>
      </c>
      <c r="Z23" s="217">
        <v>37.385999999999903</v>
      </c>
      <c r="AA23" s="221">
        <v>40.380333333333304</v>
      </c>
      <c r="AB23" s="217">
        <f t="shared" si="2"/>
        <v>8.3940000000000001</v>
      </c>
      <c r="AC23" s="218">
        <f t="shared" si="3"/>
        <v>43.0489999999999</v>
      </c>
      <c r="AD23" s="219">
        <f t="shared" si="4"/>
        <v>0</v>
      </c>
      <c r="AE23" s="217">
        <f t="shared" si="5"/>
        <v>0</v>
      </c>
      <c r="AF23" s="217">
        <f t="shared" si="8"/>
        <v>17.147666666666634</v>
      </c>
      <c r="AG23" s="222" t="s">
        <v>605</v>
      </c>
      <c r="AO23" s="220"/>
      <c r="AP23" s="220"/>
      <c r="AQ23" s="220"/>
      <c r="AR23" s="220"/>
      <c r="AS23" s="220"/>
    </row>
    <row r="24" spans="1:45" x14ac:dyDescent="0.35">
      <c r="A24" s="208" t="s">
        <v>638</v>
      </c>
      <c r="B24" s="223" t="s">
        <v>639</v>
      </c>
      <c r="C24" s="224"/>
      <c r="D24" s="225"/>
      <c r="E24" s="225"/>
      <c r="F24" s="225">
        <v>37.19</v>
      </c>
      <c r="G24" s="225">
        <v>33.06</v>
      </c>
      <c r="H24" s="225"/>
      <c r="I24" s="225"/>
      <c r="J24" s="226">
        <f t="shared" si="9"/>
        <v>35.125</v>
      </c>
      <c r="K24" s="224"/>
      <c r="L24" s="224"/>
      <c r="M24" s="224">
        <f>MIN(G24:J24)</f>
        <v>33.06</v>
      </c>
      <c r="N24" s="224"/>
      <c r="O24" s="224"/>
      <c r="P24" s="245">
        <v>10</v>
      </c>
      <c r="Q24" s="249">
        <f t="shared" si="6"/>
        <v>43.06</v>
      </c>
      <c r="R24" s="220">
        <f>SUMIFS(Data!$H:$H,Data!$C:$C,'Career Launch Base &amp; FTE'!R$6,Data!$I:$I,'Career Launch Base &amp; FTE'!$R$1,Data!$G:$G,'Career Launch Base &amp; FTE'!$A24)</f>
        <v>35.851999999999997</v>
      </c>
      <c r="S24" s="220">
        <f>SUMIFS(Data!$H:$H,Data!$C:$C,'Career Launch Base &amp; FTE'!S$6,Data!$I:$I,'Career Launch Base &amp; FTE'!$R$1,Data!$G:$G,'Career Launch Base &amp; FTE'!$A24)</f>
        <v>81.113999999999905</v>
      </c>
      <c r="T24" s="220">
        <f>SUMIFS(Data!$H:$H,Data!$C:$C,'Career Launch Base &amp; FTE'!T$6,Data!$I:$I,'Career Launch Base &amp; FTE'!$R$1,Data!$G:$G,'Career Launch Base &amp; FTE'!$A24)</f>
        <v>0</v>
      </c>
      <c r="U24" s="220">
        <f>SUMIFS(Data!$H:$H,Data!$C:$C,'Career Launch Base &amp; FTE'!U$6,Data!$I:$I,'Career Launch Base &amp; FTE'!$R$1,Data!$G:$G,'Career Launch Base &amp; FTE'!$A24)</f>
        <v>0</v>
      </c>
      <c r="V24" s="220">
        <f>SUMIFS(Data!$H:$H,Data!$C:$C,'Career Launch Base &amp; FTE'!V$6,Data!$I:$I,'Career Launch Base &amp; FTE'!$R$1,Data!$G:$G,'Career Launch Base &amp; FTE'!$A24)</f>
        <v>38.988666666666603</v>
      </c>
      <c r="W24" s="224">
        <v>26.724</v>
      </c>
      <c r="X24" s="225">
        <v>57.922999999999902</v>
      </c>
      <c r="Y24" s="226">
        <v>57.784999999999897</v>
      </c>
      <c r="Z24" s="224">
        <v>66.651999999999902</v>
      </c>
      <c r="AA24" s="227">
        <v>69.694666666666564</v>
      </c>
      <c r="AB24" s="224">
        <f t="shared" si="2"/>
        <v>35.851999999999997</v>
      </c>
      <c r="AC24" s="225">
        <f t="shared" si="3"/>
        <v>81.113999999999905</v>
      </c>
      <c r="AD24" s="226">
        <f t="shared" si="4"/>
        <v>0</v>
      </c>
      <c r="AE24" s="224">
        <f t="shared" si="5"/>
        <v>0</v>
      </c>
      <c r="AF24" s="224">
        <f t="shared" si="8"/>
        <v>38.988666666666631</v>
      </c>
      <c r="AG24" s="228" t="s">
        <v>605</v>
      </c>
      <c r="AO24" s="220"/>
      <c r="AP24" s="220"/>
      <c r="AQ24" s="220"/>
      <c r="AR24" s="220"/>
      <c r="AS24" s="220"/>
    </row>
    <row r="25" spans="1:45" x14ac:dyDescent="0.35">
      <c r="A25" s="208" t="s">
        <v>640</v>
      </c>
      <c r="B25" s="216" t="s">
        <v>641</v>
      </c>
      <c r="C25" s="217"/>
      <c r="D25" s="218"/>
      <c r="E25" s="218"/>
      <c r="F25" s="218">
        <v>32.409999999999997</v>
      </c>
      <c r="G25" s="218">
        <v>51.58</v>
      </c>
      <c r="H25" s="218"/>
      <c r="I25" s="218"/>
      <c r="J25" s="219">
        <f t="shared" si="9"/>
        <v>41.994999999999997</v>
      </c>
      <c r="K25" s="217"/>
      <c r="L25" s="217"/>
      <c r="M25" s="217">
        <f t="shared" ref="M25:M34" si="10">MIN(G25:J25)</f>
        <v>41.994999999999997</v>
      </c>
      <c r="N25" s="217"/>
      <c r="O25" s="217"/>
      <c r="P25" s="245">
        <v>10</v>
      </c>
      <c r="Q25" s="249">
        <f t="shared" si="6"/>
        <v>51.994999999999997</v>
      </c>
      <c r="R25" s="220">
        <f>SUMIFS(Data!$H:$H,Data!$C:$C,'Career Launch Base &amp; FTE'!R$6,Data!$I:$I,'Career Launch Base &amp; FTE'!$R$1,Data!$G:$G,'Career Launch Base &amp; FTE'!$A25)</f>
        <v>48.484999999999999</v>
      </c>
      <c r="S25" s="220">
        <f>SUMIFS(Data!$H:$H,Data!$C:$C,'Career Launch Base &amp; FTE'!S$6,Data!$I:$I,'Career Launch Base &amp; FTE'!$R$1,Data!$G:$G,'Career Launch Base &amp; FTE'!$A25)</f>
        <v>65.602000000000004</v>
      </c>
      <c r="T25" s="220">
        <f>SUMIFS(Data!$H:$H,Data!$C:$C,'Career Launch Base &amp; FTE'!T$6,Data!$I:$I,'Career Launch Base &amp; FTE'!$R$1,Data!$G:$G,'Career Launch Base &amp; FTE'!$A25)</f>
        <v>0</v>
      </c>
      <c r="U25" s="220">
        <f>SUMIFS(Data!$H:$H,Data!$C:$C,'Career Launch Base &amp; FTE'!U$6,Data!$I:$I,'Career Launch Base &amp; FTE'!$R$1,Data!$G:$G,'Career Launch Base &amp; FTE'!$A25)</f>
        <v>0</v>
      </c>
      <c r="V25" s="220">
        <f>SUMIFS(Data!$H:$H,Data!$C:$C,'Career Launch Base &amp; FTE'!V$6,Data!$I:$I,'Career Launch Base &amp; FTE'!$R$1,Data!$G:$G,'Career Launch Base &amp; FTE'!$A25)</f>
        <v>38.028999999999897</v>
      </c>
      <c r="W25" s="217">
        <v>69.530999999999906</v>
      </c>
      <c r="X25" s="218">
        <v>78.9879999999999</v>
      </c>
      <c r="Y25" s="219">
        <v>74.7259999999999</v>
      </c>
      <c r="Z25" s="217">
        <v>70.462999999999894</v>
      </c>
      <c r="AA25" s="221">
        <v>97.902666666666548</v>
      </c>
      <c r="AB25" s="217">
        <f t="shared" si="2"/>
        <v>48.484999999999999</v>
      </c>
      <c r="AC25" s="218">
        <f t="shared" si="3"/>
        <v>65.602000000000004</v>
      </c>
      <c r="AD25" s="219">
        <f t="shared" si="4"/>
        <v>0</v>
      </c>
      <c r="AE25" s="217">
        <f t="shared" si="5"/>
        <v>0</v>
      </c>
      <c r="AF25" s="217">
        <f t="shared" si="8"/>
        <v>38.029000000000003</v>
      </c>
      <c r="AG25" s="222" t="s">
        <v>605</v>
      </c>
      <c r="AO25" s="220"/>
      <c r="AP25" s="220"/>
      <c r="AQ25" s="220"/>
      <c r="AR25" s="220"/>
      <c r="AS25" s="220"/>
    </row>
    <row r="26" spans="1:45" x14ac:dyDescent="0.35">
      <c r="A26" s="208" t="s">
        <v>642</v>
      </c>
      <c r="B26" s="223" t="s">
        <v>643</v>
      </c>
      <c r="C26" s="224"/>
      <c r="D26" s="225"/>
      <c r="E26" s="225"/>
      <c r="F26" s="225">
        <v>47.12</v>
      </c>
      <c r="G26" s="225">
        <v>40.549999999999997</v>
      </c>
      <c r="H26" s="225"/>
      <c r="I26" s="225"/>
      <c r="J26" s="226">
        <f t="shared" si="9"/>
        <v>43.834999999999994</v>
      </c>
      <c r="K26" s="224"/>
      <c r="L26" s="224"/>
      <c r="M26" s="224">
        <f t="shared" si="10"/>
        <v>40.549999999999997</v>
      </c>
      <c r="N26" s="224"/>
      <c r="O26" s="224"/>
      <c r="P26" s="245">
        <v>3</v>
      </c>
      <c r="Q26" s="249">
        <f t="shared" si="6"/>
        <v>43.55</v>
      </c>
      <c r="R26" s="220">
        <f>SUMIFS(Data!$H:$H,Data!$C:$C,'Career Launch Base &amp; FTE'!R$6,Data!$I:$I,'Career Launch Base &amp; FTE'!$R$1,Data!$G:$G,'Career Launch Base &amp; FTE'!$A26)</f>
        <v>32.040999999999897</v>
      </c>
      <c r="S26" s="220">
        <f>SUMIFS(Data!$H:$H,Data!$C:$C,'Career Launch Base &amp; FTE'!S$6,Data!$I:$I,'Career Launch Base &amp; FTE'!$R$1,Data!$G:$G,'Career Launch Base &amp; FTE'!$A26)</f>
        <v>48.957999999999899</v>
      </c>
      <c r="T26" s="220">
        <f>SUMIFS(Data!$H:$H,Data!$C:$C,'Career Launch Base &amp; FTE'!T$6,Data!$I:$I,'Career Launch Base &amp; FTE'!$R$1,Data!$G:$G,'Career Launch Base &amp; FTE'!$A26)</f>
        <v>0</v>
      </c>
      <c r="U26" s="220">
        <f>SUMIFS(Data!$H:$H,Data!$C:$C,'Career Launch Base &amp; FTE'!U$6,Data!$I:$I,'Career Launch Base &amp; FTE'!$R$1,Data!$G:$G,'Career Launch Base &amp; FTE'!$A26)</f>
        <v>0</v>
      </c>
      <c r="V26" s="220">
        <f>SUMIFS(Data!$H:$H,Data!$C:$C,'Career Launch Base &amp; FTE'!V$6,Data!$I:$I,'Career Launch Base &amp; FTE'!$R$1,Data!$G:$G,'Career Launch Base &amp; FTE'!$A26)</f>
        <v>26.999666666666599</v>
      </c>
      <c r="W26" s="224">
        <v>27.380999999999901</v>
      </c>
      <c r="X26" s="225">
        <v>65.678999999999903</v>
      </c>
      <c r="Y26" s="226">
        <v>62.089999999999897</v>
      </c>
      <c r="Z26" s="224">
        <v>61.012999999999998</v>
      </c>
      <c r="AA26" s="227">
        <v>72.054333333333233</v>
      </c>
      <c r="AB26" s="224">
        <f t="shared" si="2"/>
        <v>32.040999999999897</v>
      </c>
      <c r="AC26" s="225">
        <f t="shared" si="3"/>
        <v>48.957999999999899</v>
      </c>
      <c r="AD26" s="226">
        <f t="shared" si="4"/>
        <v>0</v>
      </c>
      <c r="AE26" s="224">
        <f t="shared" si="5"/>
        <v>0</v>
      </c>
      <c r="AF26" s="224">
        <f t="shared" si="8"/>
        <v>26.999666666666599</v>
      </c>
      <c r="AG26" s="228" t="s">
        <v>605</v>
      </c>
      <c r="AO26" s="220"/>
      <c r="AP26" s="220"/>
      <c r="AQ26" s="220"/>
      <c r="AR26" s="220"/>
      <c r="AS26" s="220"/>
    </row>
    <row r="27" spans="1:45" x14ac:dyDescent="0.35">
      <c r="A27" s="208" t="s">
        <v>644</v>
      </c>
      <c r="B27" s="216" t="s">
        <v>645</v>
      </c>
      <c r="C27" s="217"/>
      <c r="D27" s="218"/>
      <c r="E27" s="218"/>
      <c r="F27" s="218">
        <v>15.68</v>
      </c>
      <c r="G27" s="218">
        <v>20.260000000000002</v>
      </c>
      <c r="H27" s="218"/>
      <c r="I27" s="218"/>
      <c r="J27" s="219">
        <f t="shared" si="9"/>
        <v>17.97</v>
      </c>
      <c r="K27" s="217"/>
      <c r="L27" s="217"/>
      <c r="M27" s="217">
        <f t="shared" si="10"/>
        <v>17.97</v>
      </c>
      <c r="N27" s="217"/>
      <c r="O27" s="217"/>
      <c r="P27" s="245">
        <v>5</v>
      </c>
      <c r="Q27" s="249">
        <f t="shared" si="6"/>
        <v>22.97</v>
      </c>
      <c r="R27" s="220">
        <f>SUMIFS(Data!$H:$H,Data!$C:$C,'Career Launch Base &amp; FTE'!R$6,Data!$I:$I,'Career Launch Base &amp; FTE'!$R$1,Data!$G:$G,'Career Launch Base &amp; FTE'!$A27)</f>
        <v>2.597</v>
      </c>
      <c r="S27" s="220">
        <f>SUMIFS(Data!$H:$H,Data!$C:$C,'Career Launch Base &amp; FTE'!S$6,Data!$I:$I,'Career Launch Base &amp; FTE'!$R$1,Data!$G:$G,'Career Launch Base &amp; FTE'!$A27)</f>
        <v>23.924999999999901</v>
      </c>
      <c r="T27" s="220">
        <f>SUMIFS(Data!$H:$H,Data!$C:$C,'Career Launch Base &amp; FTE'!T$6,Data!$I:$I,'Career Launch Base &amp; FTE'!$R$1,Data!$G:$G,'Career Launch Base &amp; FTE'!$A27)</f>
        <v>0</v>
      </c>
      <c r="U27" s="220">
        <f>SUMIFS(Data!$H:$H,Data!$C:$C,'Career Launch Base &amp; FTE'!U$6,Data!$I:$I,'Career Launch Base &amp; FTE'!$R$1,Data!$G:$G,'Career Launch Base &amp; FTE'!$A27)</f>
        <v>0</v>
      </c>
      <c r="V27" s="220">
        <f>SUMIFS(Data!$H:$H,Data!$C:$C,'Career Launch Base &amp; FTE'!V$6,Data!$I:$I,'Career Launch Base &amp; FTE'!$R$1,Data!$G:$G,'Career Launch Base &amp; FTE'!$A27)</f>
        <v>8.8406666666666602</v>
      </c>
      <c r="W27" s="217">
        <v>1.599</v>
      </c>
      <c r="X27" s="218">
        <v>17.329999999999998</v>
      </c>
      <c r="Y27" s="219">
        <v>19.798999999999999</v>
      </c>
      <c r="Z27" s="217">
        <v>22.853000000000002</v>
      </c>
      <c r="AA27" s="221">
        <v>20.526999999999997</v>
      </c>
      <c r="AB27" s="217">
        <f t="shared" si="2"/>
        <v>2.597</v>
      </c>
      <c r="AC27" s="218">
        <f t="shared" si="3"/>
        <v>23.924999999999901</v>
      </c>
      <c r="AD27" s="219">
        <f t="shared" si="4"/>
        <v>0</v>
      </c>
      <c r="AE27" s="217">
        <f t="shared" si="5"/>
        <v>0</v>
      </c>
      <c r="AF27" s="217">
        <f t="shared" si="8"/>
        <v>8.8406666666666336</v>
      </c>
      <c r="AG27" s="222" t="s">
        <v>605</v>
      </c>
      <c r="AO27" s="220"/>
      <c r="AP27" s="220"/>
      <c r="AQ27" s="220"/>
      <c r="AR27" s="220"/>
      <c r="AS27" s="220"/>
    </row>
    <row r="28" spans="1:45" x14ac:dyDescent="0.35">
      <c r="A28" s="208" t="s">
        <v>646</v>
      </c>
      <c r="B28" s="223" t="s">
        <v>647</v>
      </c>
      <c r="C28" s="224"/>
      <c r="D28" s="225"/>
      <c r="E28" s="225"/>
      <c r="F28" s="225">
        <v>18.52</v>
      </c>
      <c r="G28" s="225">
        <v>21.43</v>
      </c>
      <c r="H28" s="225"/>
      <c r="I28" s="225"/>
      <c r="J28" s="226">
        <f t="shared" si="9"/>
        <v>19.975000000000001</v>
      </c>
      <c r="K28" s="224"/>
      <c r="L28" s="224"/>
      <c r="M28" s="224">
        <f t="shared" si="10"/>
        <v>19.975000000000001</v>
      </c>
      <c r="N28" s="224"/>
      <c r="O28" s="224"/>
      <c r="P28" s="245">
        <v>10</v>
      </c>
      <c r="Q28" s="249">
        <f t="shared" si="6"/>
        <v>29.975000000000001</v>
      </c>
      <c r="R28" s="220">
        <f>SUMIFS(Data!$H:$H,Data!$C:$C,'Career Launch Base &amp; FTE'!R$6,Data!$I:$I,'Career Launch Base &amp; FTE'!$R$1,Data!$G:$G,'Career Launch Base &amp; FTE'!$A28)</f>
        <v>12.527999999999899</v>
      </c>
      <c r="S28" s="220">
        <f>SUMIFS(Data!$H:$H,Data!$C:$C,'Career Launch Base &amp; FTE'!S$6,Data!$I:$I,'Career Launch Base &amp; FTE'!$R$1,Data!$G:$G,'Career Launch Base &amp; FTE'!$A28)</f>
        <v>30.242999999999999</v>
      </c>
      <c r="T28" s="220">
        <f>SUMIFS(Data!$H:$H,Data!$C:$C,'Career Launch Base &amp; FTE'!T$6,Data!$I:$I,'Career Launch Base &amp; FTE'!$R$1,Data!$G:$G,'Career Launch Base &amp; FTE'!$A28)</f>
        <v>0</v>
      </c>
      <c r="U28" s="220">
        <f>SUMIFS(Data!$H:$H,Data!$C:$C,'Career Launch Base &amp; FTE'!U$6,Data!$I:$I,'Career Launch Base &amp; FTE'!$R$1,Data!$G:$G,'Career Launch Base &amp; FTE'!$A28)</f>
        <v>0</v>
      </c>
      <c r="V28" s="220">
        <f>SUMIFS(Data!$H:$H,Data!$C:$C,'Career Launch Base &amp; FTE'!V$6,Data!$I:$I,'Career Launch Base &amp; FTE'!$R$1,Data!$G:$G,'Career Launch Base &amp; FTE'!$A28)</f>
        <v>14.257</v>
      </c>
      <c r="W28" s="224">
        <v>6.7320000000000002</v>
      </c>
      <c r="X28" s="225">
        <v>25.245999999999999</v>
      </c>
      <c r="Y28" s="226">
        <v>26.380999999999901</v>
      </c>
      <c r="Z28" s="224">
        <v>25.256</v>
      </c>
      <c r="AA28" s="227">
        <v>27.871666666666631</v>
      </c>
      <c r="AB28" s="224">
        <f t="shared" si="2"/>
        <v>12.527999999999899</v>
      </c>
      <c r="AC28" s="225">
        <f t="shared" si="3"/>
        <v>30.242999999999999</v>
      </c>
      <c r="AD28" s="226">
        <f t="shared" si="4"/>
        <v>0</v>
      </c>
      <c r="AE28" s="224">
        <f t="shared" si="5"/>
        <v>0</v>
      </c>
      <c r="AF28" s="224">
        <f t="shared" si="8"/>
        <v>14.256999999999968</v>
      </c>
      <c r="AG28" s="228" t="s">
        <v>605</v>
      </c>
      <c r="AO28" s="220"/>
      <c r="AP28" s="220"/>
      <c r="AQ28" s="220"/>
      <c r="AR28" s="220"/>
      <c r="AS28" s="220"/>
    </row>
    <row r="29" spans="1:45" x14ac:dyDescent="0.35">
      <c r="A29" s="208" t="s">
        <v>648</v>
      </c>
      <c r="B29" s="216" t="s">
        <v>649</v>
      </c>
      <c r="C29" s="217"/>
      <c r="D29" s="218"/>
      <c r="E29" s="218"/>
      <c r="F29" s="218">
        <v>18.809999999999999</v>
      </c>
      <c r="G29" s="218">
        <v>20.22</v>
      </c>
      <c r="H29" s="218"/>
      <c r="I29" s="218"/>
      <c r="J29" s="219">
        <f t="shared" si="9"/>
        <v>19.515000000000001</v>
      </c>
      <c r="K29" s="217"/>
      <c r="L29" s="217"/>
      <c r="M29" s="217">
        <f t="shared" si="10"/>
        <v>19.515000000000001</v>
      </c>
      <c r="N29" s="217"/>
      <c r="O29" s="217"/>
      <c r="P29" s="245">
        <v>8</v>
      </c>
      <c r="Q29" s="249">
        <f t="shared" si="6"/>
        <v>27.515000000000001</v>
      </c>
      <c r="R29" s="220">
        <f>SUMIFS(Data!$H:$H,Data!$C:$C,'Career Launch Base &amp; FTE'!R$6,Data!$I:$I,'Career Launch Base &amp; FTE'!$R$1,Data!$G:$G,'Career Launch Base &amp; FTE'!$A29)</f>
        <v>8.2629999999999892</v>
      </c>
      <c r="S29" s="220">
        <f>SUMIFS(Data!$H:$H,Data!$C:$C,'Career Launch Base &amp; FTE'!S$6,Data!$I:$I,'Career Launch Base &amp; FTE'!$R$1,Data!$G:$G,'Career Launch Base &amp; FTE'!$A29)</f>
        <v>30.787999999999901</v>
      </c>
      <c r="T29" s="220">
        <f>SUMIFS(Data!$H:$H,Data!$C:$C,'Career Launch Base &amp; FTE'!T$6,Data!$I:$I,'Career Launch Base &amp; FTE'!$R$1,Data!$G:$G,'Career Launch Base &amp; FTE'!$A29)</f>
        <v>0</v>
      </c>
      <c r="U29" s="220">
        <f>SUMIFS(Data!$H:$H,Data!$C:$C,'Career Launch Base &amp; FTE'!U$6,Data!$I:$I,'Career Launch Base &amp; FTE'!$R$1,Data!$G:$G,'Career Launch Base &amp; FTE'!$A29)</f>
        <v>0</v>
      </c>
      <c r="V29" s="220">
        <f>SUMIFS(Data!$H:$H,Data!$C:$C,'Career Launch Base &amp; FTE'!V$6,Data!$I:$I,'Career Launch Base &amp; FTE'!$R$1,Data!$G:$G,'Career Launch Base &amp; FTE'!$A29)</f>
        <v>13.016999999999999</v>
      </c>
      <c r="W29" s="217">
        <v>9.06299999999999</v>
      </c>
      <c r="X29" s="218">
        <v>28.4559999999999</v>
      </c>
      <c r="Y29" s="219">
        <v>26.855999999999899</v>
      </c>
      <c r="Z29" s="217">
        <v>24.262</v>
      </c>
      <c r="AA29" s="221">
        <v>29.545666666666595</v>
      </c>
      <c r="AB29" s="217">
        <f t="shared" si="2"/>
        <v>8.2629999999999892</v>
      </c>
      <c r="AC29" s="218">
        <f t="shared" si="3"/>
        <v>30.787999999999901</v>
      </c>
      <c r="AD29" s="219">
        <f t="shared" si="4"/>
        <v>0</v>
      </c>
      <c r="AE29" s="217">
        <f t="shared" si="5"/>
        <v>0</v>
      </c>
      <c r="AF29" s="217">
        <f t="shared" si="8"/>
        <v>13.016999999999962</v>
      </c>
      <c r="AG29" s="222" t="s">
        <v>605</v>
      </c>
      <c r="AO29" s="220"/>
      <c r="AP29" s="220"/>
      <c r="AQ29" s="220"/>
      <c r="AR29" s="220"/>
      <c r="AS29" s="220"/>
    </row>
    <row r="30" spans="1:45" x14ac:dyDescent="0.35">
      <c r="A30" s="208" t="s">
        <v>650</v>
      </c>
      <c r="B30" s="223" t="s">
        <v>651</v>
      </c>
      <c r="C30" s="224"/>
      <c r="D30" s="225"/>
      <c r="E30" s="225"/>
      <c r="F30" s="225">
        <v>76.64</v>
      </c>
      <c r="G30" s="225">
        <v>66.78</v>
      </c>
      <c r="H30" s="225"/>
      <c r="I30" s="225"/>
      <c r="J30" s="226">
        <f t="shared" si="9"/>
        <v>71.710000000000008</v>
      </c>
      <c r="K30" s="224"/>
      <c r="L30" s="224"/>
      <c r="M30" s="224">
        <f t="shared" si="10"/>
        <v>66.78</v>
      </c>
      <c r="N30" s="224"/>
      <c r="O30" s="224"/>
      <c r="P30" s="245">
        <v>26</v>
      </c>
      <c r="Q30" s="249">
        <f t="shared" si="6"/>
        <v>92.78</v>
      </c>
      <c r="R30" s="220">
        <f>SUMIFS(Data!$H:$H,Data!$C:$C,'Career Launch Base &amp; FTE'!R$6,Data!$I:$I,'Career Launch Base &amp; FTE'!$R$1,Data!$G:$G,'Career Launch Base &amp; FTE'!$A30)</f>
        <v>6.86</v>
      </c>
      <c r="S30" s="220">
        <f>SUMIFS(Data!$H:$H,Data!$C:$C,'Career Launch Base &amp; FTE'!S$6,Data!$I:$I,'Career Launch Base &amp; FTE'!$R$1,Data!$G:$G,'Career Launch Base &amp; FTE'!$A30)</f>
        <v>56.010999999999903</v>
      </c>
      <c r="T30" s="220">
        <f>SUMIFS(Data!$H:$H,Data!$C:$C,'Career Launch Base &amp; FTE'!T$6,Data!$I:$I,'Career Launch Base &amp; FTE'!$R$1,Data!$G:$G,'Career Launch Base &amp; FTE'!$A30)</f>
        <v>0</v>
      </c>
      <c r="U30" s="220">
        <f>SUMIFS(Data!$H:$H,Data!$C:$C,'Career Launch Base &amp; FTE'!U$6,Data!$I:$I,'Career Launch Base &amp; FTE'!$R$1,Data!$G:$G,'Career Launch Base &amp; FTE'!$A30)</f>
        <v>0</v>
      </c>
      <c r="V30" s="220">
        <f>SUMIFS(Data!$H:$H,Data!$C:$C,'Career Launch Base &amp; FTE'!V$6,Data!$I:$I,'Career Launch Base &amp; FTE'!$R$1,Data!$G:$G,'Career Launch Base &amp; FTE'!$A30)</f>
        <v>20.956999999999901</v>
      </c>
      <c r="W30" s="224">
        <v>14.319000000000001</v>
      </c>
      <c r="X30" s="225">
        <v>66.8659999999999</v>
      </c>
      <c r="Y30" s="226">
        <v>77.7229999999999</v>
      </c>
      <c r="Z30" s="224">
        <v>64.138999999999896</v>
      </c>
      <c r="AA30" s="227">
        <v>74.34899999999989</v>
      </c>
      <c r="AB30" s="224">
        <f t="shared" si="2"/>
        <v>6.86</v>
      </c>
      <c r="AC30" s="225">
        <f t="shared" si="3"/>
        <v>56.010999999999903</v>
      </c>
      <c r="AD30" s="226">
        <f t="shared" si="4"/>
        <v>0</v>
      </c>
      <c r="AE30" s="224">
        <f t="shared" si="5"/>
        <v>0</v>
      </c>
      <c r="AF30" s="224">
        <f t="shared" si="8"/>
        <v>20.956999999999969</v>
      </c>
      <c r="AG30" s="228" t="s">
        <v>605</v>
      </c>
      <c r="AO30" s="220"/>
      <c r="AP30" s="220"/>
      <c r="AQ30" s="220"/>
      <c r="AR30" s="220"/>
      <c r="AS30" s="220"/>
    </row>
    <row r="31" spans="1:45" x14ac:dyDescent="0.35">
      <c r="A31" s="208" t="s">
        <v>652</v>
      </c>
      <c r="B31" s="216" t="s">
        <v>653</v>
      </c>
      <c r="C31" s="217"/>
      <c r="D31" s="218"/>
      <c r="E31" s="218"/>
      <c r="F31" s="218">
        <v>49.235999999999997</v>
      </c>
      <c r="G31" s="218">
        <v>163.39399999999998</v>
      </c>
      <c r="H31" s="218"/>
      <c r="I31" s="218"/>
      <c r="J31" s="219">
        <f t="shared" si="9"/>
        <v>106.31499999999998</v>
      </c>
      <c r="K31" s="217"/>
      <c r="L31" s="217"/>
      <c r="M31" s="217">
        <f t="shared" si="10"/>
        <v>106.31499999999998</v>
      </c>
      <c r="N31" s="217"/>
      <c r="O31" s="217"/>
      <c r="P31" s="245">
        <v>20</v>
      </c>
      <c r="Q31" s="249">
        <f t="shared" si="6"/>
        <v>126.31499999999998</v>
      </c>
      <c r="R31" s="220">
        <f>SUMIFS(Data!$H:$H,Data!$C:$C,'Career Launch Base &amp; FTE'!R$6,Data!$I:$I,'Career Launch Base &amp; FTE'!$R$1,Data!$G:$G,'Career Launch Base &amp; FTE'!$A31)</f>
        <v>182.102</v>
      </c>
      <c r="S31" s="220">
        <f>SUMIFS(Data!$H:$H,Data!$C:$C,'Career Launch Base &amp; FTE'!S$6,Data!$I:$I,'Career Launch Base &amp; FTE'!$R$1,Data!$G:$G,'Career Launch Base &amp; FTE'!$A31)</f>
        <v>136.24199999999999</v>
      </c>
      <c r="T31" s="220">
        <f>SUMIFS(Data!$H:$H,Data!$C:$C,'Career Launch Base &amp; FTE'!T$6,Data!$I:$I,'Career Launch Base &amp; FTE'!$R$1,Data!$G:$G,'Career Launch Base &amp; FTE'!$A31)</f>
        <v>0</v>
      </c>
      <c r="U31" s="220">
        <f>SUMIFS(Data!$H:$H,Data!$C:$C,'Career Launch Base &amp; FTE'!U$6,Data!$I:$I,'Career Launch Base &amp; FTE'!$R$1,Data!$G:$G,'Career Launch Base &amp; FTE'!$A31)</f>
        <v>0</v>
      </c>
      <c r="V31" s="220">
        <f>SUMIFS(Data!$H:$H,Data!$C:$C,'Career Launch Base &amp; FTE'!V$6,Data!$I:$I,'Career Launch Base &amp; FTE'!$R$1,Data!$G:$G,'Career Launch Base &amp; FTE'!$A31)</f>
        <v>106.114666666666</v>
      </c>
      <c r="W31" s="217">
        <v>236.767</v>
      </c>
      <c r="X31" s="218">
        <v>234.821</v>
      </c>
      <c r="Y31" s="219">
        <v>222.97</v>
      </c>
      <c r="Z31" s="217">
        <v>184.761</v>
      </c>
      <c r="AA31" s="221">
        <v>293.10633333333334</v>
      </c>
      <c r="AB31" s="217">
        <f t="shared" si="2"/>
        <v>182.102</v>
      </c>
      <c r="AC31" s="218">
        <f t="shared" si="3"/>
        <v>136.24199999999999</v>
      </c>
      <c r="AD31" s="219">
        <f t="shared" si="4"/>
        <v>0</v>
      </c>
      <c r="AE31" s="217">
        <f t="shared" si="5"/>
        <v>0</v>
      </c>
      <c r="AF31" s="217">
        <f t="shared" si="8"/>
        <v>106.11466666666666</v>
      </c>
      <c r="AG31" s="222" t="s">
        <v>605</v>
      </c>
      <c r="AO31" s="220"/>
      <c r="AP31" s="220"/>
      <c r="AQ31" s="220"/>
      <c r="AR31" s="220"/>
      <c r="AS31" s="220"/>
    </row>
    <row r="32" spans="1:45" x14ac:dyDescent="0.35">
      <c r="A32" s="208" t="s">
        <v>654</v>
      </c>
      <c r="B32" s="223" t="s">
        <v>655</v>
      </c>
      <c r="C32" s="224"/>
      <c r="D32" s="225"/>
      <c r="E32" s="225"/>
      <c r="F32" s="225">
        <v>27.69</v>
      </c>
      <c r="G32" s="225">
        <v>26.22</v>
      </c>
      <c r="H32" s="225"/>
      <c r="I32" s="225"/>
      <c r="J32" s="226">
        <f t="shared" si="9"/>
        <v>26.954999999999998</v>
      </c>
      <c r="K32" s="224"/>
      <c r="L32" s="224"/>
      <c r="M32" s="224">
        <f t="shared" si="10"/>
        <v>26.22</v>
      </c>
      <c r="N32" s="224"/>
      <c r="O32" s="224"/>
      <c r="P32" s="245">
        <v>15</v>
      </c>
      <c r="Q32" s="249">
        <f t="shared" si="6"/>
        <v>41.22</v>
      </c>
      <c r="R32" s="220">
        <f>SUMIFS(Data!$H:$H,Data!$C:$C,'Career Launch Base &amp; FTE'!R$6,Data!$I:$I,'Career Launch Base &amp; FTE'!$R$1,Data!$G:$G,'Career Launch Base &amp; FTE'!$A32)</f>
        <v>22.959</v>
      </c>
      <c r="S32" s="220">
        <f>SUMIFS(Data!$H:$H,Data!$C:$C,'Career Launch Base &amp; FTE'!S$6,Data!$I:$I,'Career Launch Base &amp; FTE'!$R$1,Data!$G:$G,'Career Launch Base &amp; FTE'!$A32)</f>
        <v>28.658000000000001</v>
      </c>
      <c r="T32" s="220">
        <f>SUMIFS(Data!$H:$H,Data!$C:$C,'Career Launch Base &amp; FTE'!T$6,Data!$I:$I,'Career Launch Base &amp; FTE'!$R$1,Data!$G:$G,'Career Launch Base &amp; FTE'!$A32)</f>
        <v>0</v>
      </c>
      <c r="U32" s="220">
        <f>SUMIFS(Data!$H:$H,Data!$C:$C,'Career Launch Base &amp; FTE'!U$6,Data!$I:$I,'Career Launch Base &amp; FTE'!$R$1,Data!$G:$G,'Career Launch Base &amp; FTE'!$A32)</f>
        <v>0</v>
      </c>
      <c r="V32" s="220">
        <f>SUMIFS(Data!$H:$H,Data!$C:$C,'Career Launch Base &amp; FTE'!V$6,Data!$I:$I,'Career Launch Base &amp; FTE'!$R$1,Data!$G:$G,'Career Launch Base &amp; FTE'!$A32)</f>
        <v>17.205666666666598</v>
      </c>
      <c r="W32" s="224">
        <v>23.457999999999998</v>
      </c>
      <c r="X32" s="225">
        <v>24.591000000000001</v>
      </c>
      <c r="Y32" s="226">
        <v>26.956</v>
      </c>
      <c r="Z32" s="224">
        <v>25.491</v>
      </c>
      <c r="AA32" s="227">
        <v>33.498666666666665</v>
      </c>
      <c r="AB32" s="224">
        <f t="shared" si="2"/>
        <v>22.959</v>
      </c>
      <c r="AC32" s="225">
        <f t="shared" si="3"/>
        <v>28.658000000000001</v>
      </c>
      <c r="AD32" s="226">
        <f t="shared" si="4"/>
        <v>0</v>
      </c>
      <c r="AE32" s="224">
        <f t="shared" si="5"/>
        <v>0</v>
      </c>
      <c r="AF32" s="224">
        <f t="shared" si="8"/>
        <v>17.205666666666669</v>
      </c>
      <c r="AG32" s="228" t="s">
        <v>605</v>
      </c>
      <c r="AO32" s="220"/>
      <c r="AP32" s="220"/>
      <c r="AQ32" s="220"/>
      <c r="AR32" s="220"/>
      <c r="AS32" s="220"/>
    </row>
    <row r="33" spans="1:45" x14ac:dyDescent="0.35">
      <c r="A33" s="208" t="s">
        <v>656</v>
      </c>
      <c r="B33" s="216" t="s">
        <v>657</v>
      </c>
      <c r="C33" s="217"/>
      <c r="D33" s="218"/>
      <c r="E33" s="218"/>
      <c r="F33" s="218">
        <v>14.18</v>
      </c>
      <c r="G33" s="218">
        <v>19.46</v>
      </c>
      <c r="H33" s="218"/>
      <c r="I33" s="218"/>
      <c r="J33" s="219">
        <f t="shared" si="9"/>
        <v>16.82</v>
      </c>
      <c r="K33" s="217"/>
      <c r="L33" s="217"/>
      <c r="M33" s="217">
        <f t="shared" si="10"/>
        <v>16.82</v>
      </c>
      <c r="N33" s="217"/>
      <c r="O33" s="217"/>
      <c r="P33" s="245">
        <v>18</v>
      </c>
      <c r="Q33" s="249">
        <f t="shared" si="6"/>
        <v>34.82</v>
      </c>
      <c r="R33" s="220">
        <f>SUMIFS(Data!$H:$H,Data!$C:$C,'Career Launch Base &amp; FTE'!R$6,Data!$I:$I,'Career Launch Base &amp; FTE'!$R$1,Data!$G:$G,'Career Launch Base &amp; FTE'!$A33)</f>
        <v>11.962999999999999</v>
      </c>
      <c r="S33" s="220">
        <f>SUMIFS(Data!$H:$H,Data!$C:$C,'Career Launch Base &amp; FTE'!S$6,Data!$I:$I,'Career Launch Base &amp; FTE'!$R$1,Data!$G:$G,'Career Launch Base &amp; FTE'!$A33)</f>
        <v>14.4619999999999</v>
      </c>
      <c r="T33" s="220">
        <f>SUMIFS(Data!$H:$H,Data!$C:$C,'Career Launch Base &amp; FTE'!T$6,Data!$I:$I,'Career Launch Base &amp; FTE'!$R$1,Data!$G:$G,'Career Launch Base &amp; FTE'!$A33)</f>
        <v>0</v>
      </c>
      <c r="U33" s="220">
        <f>SUMIFS(Data!$H:$H,Data!$C:$C,'Career Launch Base &amp; FTE'!U$6,Data!$I:$I,'Career Launch Base &amp; FTE'!$R$1,Data!$G:$G,'Career Launch Base &amp; FTE'!$A33)</f>
        <v>0</v>
      </c>
      <c r="V33" s="220">
        <f>SUMIFS(Data!$H:$H,Data!$C:$C,'Career Launch Base &amp; FTE'!V$6,Data!$I:$I,'Career Launch Base &amp; FTE'!$R$1,Data!$G:$G,'Career Launch Base &amp; FTE'!$A33)</f>
        <v>8.80833333333333</v>
      </c>
      <c r="W33" s="217">
        <v>17.059999999999999</v>
      </c>
      <c r="X33" s="218">
        <v>20.466000000000001</v>
      </c>
      <c r="Y33" s="219">
        <v>11.061999999999999</v>
      </c>
      <c r="Z33" s="217">
        <v>12.527999999999899</v>
      </c>
      <c r="AA33" s="221">
        <v>20.371999999999964</v>
      </c>
      <c r="AB33" s="217">
        <f t="shared" si="2"/>
        <v>11.962999999999999</v>
      </c>
      <c r="AC33" s="218">
        <f t="shared" si="3"/>
        <v>14.4619999999999</v>
      </c>
      <c r="AD33" s="219">
        <f t="shared" si="4"/>
        <v>0</v>
      </c>
      <c r="AE33" s="217">
        <f t="shared" si="5"/>
        <v>0</v>
      </c>
      <c r="AF33" s="217">
        <f t="shared" si="8"/>
        <v>8.8083333333332998</v>
      </c>
      <c r="AG33" s="222" t="s">
        <v>605</v>
      </c>
      <c r="AO33" s="220"/>
      <c r="AP33" s="220"/>
      <c r="AQ33" s="220"/>
      <c r="AR33" s="220"/>
      <c r="AS33" s="220"/>
    </row>
    <row r="34" spans="1:45" x14ac:dyDescent="0.35">
      <c r="A34" s="208" t="s">
        <v>658</v>
      </c>
      <c r="B34" s="223" t="s">
        <v>659</v>
      </c>
      <c r="C34" s="224"/>
      <c r="D34" s="225"/>
      <c r="E34" s="225"/>
      <c r="F34" s="225">
        <v>5.74</v>
      </c>
      <c r="G34" s="225">
        <v>12.81</v>
      </c>
      <c r="H34" s="225"/>
      <c r="I34" s="225"/>
      <c r="J34" s="226">
        <f t="shared" si="9"/>
        <v>9.2750000000000004</v>
      </c>
      <c r="K34" s="224"/>
      <c r="L34" s="224"/>
      <c r="M34" s="224">
        <f t="shared" si="10"/>
        <v>9.2750000000000004</v>
      </c>
      <c r="N34" s="224"/>
      <c r="O34" s="224"/>
      <c r="P34" s="245">
        <v>10</v>
      </c>
      <c r="Q34" s="249">
        <f t="shared" si="6"/>
        <v>19.274999999999999</v>
      </c>
      <c r="R34" s="220">
        <f>SUMIFS(Data!$H:$H,Data!$C:$C,'Career Launch Base &amp; FTE'!R$6,Data!$I:$I,'Career Launch Base &amp; FTE'!$R$1,Data!$G:$G,'Career Launch Base &amp; FTE'!$A34)</f>
        <v>5.0659999999999998</v>
      </c>
      <c r="S34" s="220">
        <f>SUMIFS(Data!$H:$H,Data!$C:$C,'Career Launch Base &amp; FTE'!S$6,Data!$I:$I,'Career Launch Base &amp; FTE'!$R$1,Data!$G:$G,'Career Launch Base &amp; FTE'!$A34)</f>
        <v>15.616</v>
      </c>
      <c r="T34" s="220">
        <f>SUMIFS(Data!$H:$H,Data!$C:$C,'Career Launch Base &amp; FTE'!T$6,Data!$I:$I,'Career Launch Base &amp; FTE'!$R$1,Data!$G:$G,'Career Launch Base &amp; FTE'!$A34)</f>
        <v>0</v>
      </c>
      <c r="U34" s="220">
        <f>SUMIFS(Data!$H:$H,Data!$C:$C,'Career Launch Base &amp; FTE'!U$6,Data!$I:$I,'Career Launch Base &amp; FTE'!$R$1,Data!$G:$G,'Career Launch Base &amp; FTE'!$A34)</f>
        <v>0</v>
      </c>
      <c r="V34" s="220">
        <f>SUMIFS(Data!$H:$H,Data!$C:$C,'Career Launch Base &amp; FTE'!V$6,Data!$I:$I,'Career Launch Base &amp; FTE'!$R$1,Data!$G:$G,'Career Launch Base &amp; FTE'!$A34)</f>
        <v>6.8939999999999904</v>
      </c>
      <c r="W34" s="224">
        <v>5.1630000000000003</v>
      </c>
      <c r="X34" s="225">
        <v>15.48</v>
      </c>
      <c r="Y34" s="226">
        <v>9.7289999999999992</v>
      </c>
      <c r="Z34" s="224">
        <v>18.350999999999999</v>
      </c>
      <c r="AA34" s="227">
        <v>16.241</v>
      </c>
      <c r="AB34" s="224">
        <f t="shared" si="2"/>
        <v>5.0659999999999998</v>
      </c>
      <c r="AC34" s="225">
        <f t="shared" si="3"/>
        <v>15.616</v>
      </c>
      <c r="AD34" s="226">
        <f t="shared" si="4"/>
        <v>0</v>
      </c>
      <c r="AE34" s="224">
        <f t="shared" si="5"/>
        <v>0</v>
      </c>
      <c r="AF34" s="224">
        <f t="shared" si="8"/>
        <v>6.8939999999999992</v>
      </c>
      <c r="AG34" s="228" t="s">
        <v>605</v>
      </c>
      <c r="AO34" s="220"/>
      <c r="AP34" s="220"/>
      <c r="AQ34" s="220"/>
      <c r="AR34" s="220"/>
      <c r="AS34" s="220"/>
    </row>
    <row r="35" spans="1:45" x14ac:dyDescent="0.35">
      <c r="A35" s="208" t="s">
        <v>660</v>
      </c>
      <c r="B35" s="216" t="s">
        <v>661</v>
      </c>
      <c r="C35" s="217"/>
      <c r="D35" s="218"/>
      <c r="E35" s="218"/>
      <c r="F35" s="218"/>
      <c r="G35" s="218"/>
      <c r="H35" s="218"/>
      <c r="I35" s="218"/>
      <c r="J35" s="219"/>
      <c r="K35" s="217"/>
      <c r="L35" s="217"/>
      <c r="M35" s="217"/>
      <c r="N35" s="217"/>
      <c r="O35" s="217"/>
      <c r="P35" s="245">
        <v>8</v>
      </c>
      <c r="Q35" s="249">
        <f t="shared" ref="Q35:Q42" si="11">SUM(K35:P35)</f>
        <v>8</v>
      </c>
      <c r="R35" s="220">
        <f>SUMIFS(Data!$H:$H,Data!$C:$C,'Career Launch Base &amp; FTE'!R$6,Data!$I:$I,'Career Launch Base &amp; FTE'!$R$1,Data!$G:$G,'Career Launch Base &amp; FTE'!$A35)</f>
        <v>0.4</v>
      </c>
      <c r="S35" s="220">
        <f>SUMIFS(Data!$H:$H,Data!$C:$C,'Career Launch Base &amp; FTE'!S$6,Data!$I:$I,'Career Launch Base &amp; FTE'!$R$1,Data!$G:$G,'Career Launch Base &amp; FTE'!$A35)</f>
        <v>5.3280000000000003</v>
      </c>
      <c r="T35" s="220">
        <f>SUMIFS(Data!$H:$H,Data!$C:$C,'Career Launch Base &amp; FTE'!T$6,Data!$I:$I,'Career Launch Base &amp; FTE'!$R$1,Data!$G:$G,'Career Launch Base &amp; FTE'!$A35)</f>
        <v>0</v>
      </c>
      <c r="U35" s="220">
        <f>SUMIFS(Data!$H:$H,Data!$C:$C,'Career Launch Base &amp; FTE'!U$6,Data!$I:$I,'Career Launch Base &amp; FTE'!$R$1,Data!$G:$G,'Career Launch Base &amp; FTE'!$A35)</f>
        <v>0</v>
      </c>
      <c r="V35" s="220">
        <f>SUMIFS(Data!$H:$H,Data!$C:$C,'Career Launch Base &amp; FTE'!V$6,Data!$I:$I,'Career Launch Base &amp; FTE'!$R$1,Data!$G:$G,'Career Launch Base &amp; FTE'!$A35)</f>
        <v>1.90933333333333</v>
      </c>
      <c r="W35" s="217">
        <v>1.998</v>
      </c>
      <c r="X35" s="218">
        <v>3.5960000000000001</v>
      </c>
      <c r="Y35" s="219">
        <v>7.5919999999999996</v>
      </c>
      <c r="Z35" s="217">
        <v>3.0659999999999998</v>
      </c>
      <c r="AA35" s="221">
        <v>5.4173333333333327</v>
      </c>
      <c r="AB35" s="217">
        <f t="shared" si="2"/>
        <v>0.4</v>
      </c>
      <c r="AC35" s="218">
        <f t="shared" si="3"/>
        <v>5.3280000000000003</v>
      </c>
      <c r="AD35" s="219">
        <f t="shared" si="4"/>
        <v>0</v>
      </c>
      <c r="AE35" s="217">
        <f t="shared" si="5"/>
        <v>0</v>
      </c>
      <c r="AF35" s="217">
        <f>SUM(AB35:AE35)/3</f>
        <v>1.9093333333333335</v>
      </c>
      <c r="AG35" s="222" t="s">
        <v>605</v>
      </c>
      <c r="AO35" s="220"/>
      <c r="AP35" s="220"/>
      <c r="AQ35" s="220"/>
      <c r="AR35" s="220"/>
      <c r="AS35" s="220"/>
    </row>
    <row r="36" spans="1:45" x14ac:dyDescent="0.35">
      <c r="A36" s="208" t="s">
        <v>662</v>
      </c>
      <c r="B36" s="223" t="s">
        <v>663</v>
      </c>
      <c r="C36" s="224"/>
      <c r="D36" s="225"/>
      <c r="E36" s="225"/>
      <c r="F36" s="225"/>
      <c r="G36" s="225">
        <v>2.44</v>
      </c>
      <c r="H36" s="225">
        <v>2.5299999999999998</v>
      </c>
      <c r="I36" s="225"/>
      <c r="J36" s="226">
        <f>AVERAGE(G36:H36)</f>
        <v>2.4849999999999999</v>
      </c>
      <c r="K36" s="224"/>
      <c r="L36" s="224"/>
      <c r="M36" s="224"/>
      <c r="N36" s="224">
        <f>MIN(H36:J36)</f>
        <v>2.4849999999999999</v>
      </c>
      <c r="O36" s="224"/>
      <c r="P36" s="245">
        <v>12</v>
      </c>
      <c r="Q36" s="249">
        <f t="shared" si="11"/>
        <v>14.484999999999999</v>
      </c>
      <c r="R36" s="220">
        <f>SUMIFS(Data!$H:$H,Data!$C:$C,'Career Launch Base &amp; FTE'!R$6,Data!$I:$I,'Career Launch Base &amp; FTE'!$R$1,Data!$G:$G,'Career Launch Base &amp; FTE'!$A36)</f>
        <v>1.3320000000000001</v>
      </c>
      <c r="S36" s="220">
        <f>SUMIFS(Data!$H:$H,Data!$C:$C,'Career Launch Base &amp; FTE'!S$6,Data!$I:$I,'Career Launch Base &amp; FTE'!$R$1,Data!$G:$G,'Career Launch Base &amp; FTE'!$A36)</f>
        <v>6.1950000000000003</v>
      </c>
      <c r="T36" s="220">
        <f>SUMIFS(Data!$H:$H,Data!$C:$C,'Career Launch Base &amp; FTE'!T$6,Data!$I:$I,'Career Launch Base &amp; FTE'!$R$1,Data!$G:$G,'Career Launch Base &amp; FTE'!$A36)</f>
        <v>0</v>
      </c>
      <c r="U36" s="220">
        <f>SUMIFS(Data!$H:$H,Data!$C:$C,'Career Launch Base &amp; FTE'!U$6,Data!$I:$I,'Career Launch Base &amp; FTE'!$R$1,Data!$G:$G,'Career Launch Base &amp; FTE'!$A36)</f>
        <v>0</v>
      </c>
      <c r="V36" s="220">
        <f>SUMIFS(Data!$H:$H,Data!$C:$C,'Career Launch Base &amp; FTE'!V$6,Data!$I:$I,'Career Launch Base &amp; FTE'!$R$1,Data!$G:$G,'Career Launch Base &amp; FTE'!$A36)</f>
        <v>2.5089999999999999</v>
      </c>
      <c r="W36" s="224">
        <v>1.4670000000000001</v>
      </c>
      <c r="X36" s="225">
        <v>5.532</v>
      </c>
      <c r="Y36" s="226">
        <v>5.335</v>
      </c>
      <c r="Z36" s="224">
        <v>3.6629999999999998</v>
      </c>
      <c r="AA36" s="227">
        <v>5.3323333333333336</v>
      </c>
      <c r="AB36" s="224">
        <f t="shared" si="2"/>
        <v>1.3320000000000001</v>
      </c>
      <c r="AC36" s="225">
        <f t="shared" si="3"/>
        <v>6.1950000000000003</v>
      </c>
      <c r="AD36" s="226">
        <f t="shared" si="4"/>
        <v>0</v>
      </c>
      <c r="AE36" s="224">
        <f t="shared" si="5"/>
        <v>0</v>
      </c>
      <c r="AF36" s="224">
        <f t="shared" ref="AF36:AF42" si="12">SUM(AB36:AE36)/3</f>
        <v>2.5089999999999999</v>
      </c>
      <c r="AG36" s="228" t="s">
        <v>664</v>
      </c>
      <c r="AO36" s="220"/>
      <c r="AP36" s="220"/>
      <c r="AQ36" s="220"/>
      <c r="AR36" s="220"/>
      <c r="AS36" s="220"/>
    </row>
    <row r="37" spans="1:45" x14ac:dyDescent="0.35">
      <c r="A37" s="208" t="s">
        <v>665</v>
      </c>
      <c r="B37" s="216" t="s">
        <v>666</v>
      </c>
      <c r="C37" s="217"/>
      <c r="D37" s="218"/>
      <c r="E37" s="218"/>
      <c r="F37" s="218"/>
      <c r="G37" s="218">
        <v>76.400000000000006</v>
      </c>
      <c r="H37" s="218">
        <v>81.41</v>
      </c>
      <c r="I37" s="218"/>
      <c r="J37" s="219">
        <f t="shared" ref="J37:J40" si="13">AVERAGE(G37:H37)</f>
        <v>78.905000000000001</v>
      </c>
      <c r="K37" s="217"/>
      <c r="L37" s="217"/>
      <c r="M37" s="217"/>
      <c r="N37" s="217">
        <f t="shared" ref="N37:N40" si="14">MIN(H37:J37)</f>
        <v>78.905000000000001</v>
      </c>
      <c r="O37" s="217"/>
      <c r="P37" s="245">
        <v>6</v>
      </c>
      <c r="Q37" s="249">
        <f t="shared" si="11"/>
        <v>84.905000000000001</v>
      </c>
      <c r="R37" s="220">
        <f>SUMIFS(Data!$H:$H,Data!$C:$C,'Career Launch Base &amp; FTE'!R$6,Data!$I:$I,'Career Launch Base &amp; FTE'!$R$1,Data!$G:$G,'Career Launch Base &amp; FTE'!$A37)</f>
        <v>3.8660000000000001</v>
      </c>
      <c r="S37" s="220">
        <f>SUMIFS(Data!$H:$H,Data!$C:$C,'Career Launch Base &amp; FTE'!S$6,Data!$I:$I,'Career Launch Base &amp; FTE'!$R$1,Data!$G:$G,'Career Launch Base &amp; FTE'!$A37)</f>
        <v>3.3340000000000001</v>
      </c>
      <c r="T37" s="220">
        <f>SUMIFS(Data!$H:$H,Data!$C:$C,'Career Launch Base &amp; FTE'!T$6,Data!$I:$I,'Career Launch Base &amp; FTE'!$R$1,Data!$G:$G,'Career Launch Base &amp; FTE'!$A37)</f>
        <v>0</v>
      </c>
      <c r="U37" s="220">
        <f>SUMIFS(Data!$H:$H,Data!$C:$C,'Career Launch Base &amp; FTE'!U$6,Data!$I:$I,'Career Launch Base &amp; FTE'!$R$1,Data!$G:$G,'Career Launch Base &amp; FTE'!$A37)</f>
        <v>0</v>
      </c>
      <c r="V37" s="220">
        <f>SUMIFS(Data!$H:$H,Data!$C:$C,'Career Launch Base &amp; FTE'!V$6,Data!$I:$I,'Career Launch Base &amp; FTE'!$R$1,Data!$G:$G,'Career Launch Base &amp; FTE'!$A37)</f>
        <v>2.4</v>
      </c>
      <c r="W37" s="217">
        <v>35.137</v>
      </c>
      <c r="X37" s="218">
        <v>70.345999999999904</v>
      </c>
      <c r="Y37" s="219">
        <v>74.953999999999994</v>
      </c>
      <c r="Z37" s="217">
        <v>9.9989999999999899</v>
      </c>
      <c r="AA37" s="221">
        <v>63.478666666666633</v>
      </c>
      <c r="AB37" s="217">
        <f t="shared" si="2"/>
        <v>3.8660000000000001</v>
      </c>
      <c r="AC37" s="218">
        <f t="shared" si="3"/>
        <v>3.3340000000000001</v>
      </c>
      <c r="AD37" s="219">
        <f t="shared" si="4"/>
        <v>0</v>
      </c>
      <c r="AE37" s="217">
        <f t="shared" si="5"/>
        <v>0</v>
      </c>
      <c r="AF37" s="217">
        <f t="shared" si="12"/>
        <v>2.4</v>
      </c>
      <c r="AG37" s="222" t="s">
        <v>664</v>
      </c>
      <c r="AO37" s="220"/>
      <c r="AP37" s="220"/>
      <c r="AQ37" s="220"/>
      <c r="AR37" s="220"/>
      <c r="AS37" s="220"/>
    </row>
    <row r="38" spans="1:45" x14ac:dyDescent="0.35">
      <c r="A38" s="208" t="s">
        <v>628</v>
      </c>
      <c r="B38" s="223" t="s">
        <v>629</v>
      </c>
      <c r="C38" s="224"/>
      <c r="D38" s="225"/>
      <c r="E38" s="225"/>
      <c r="F38" s="225"/>
      <c r="G38" s="225"/>
      <c r="H38" s="225">
        <v>1.28</v>
      </c>
      <c r="I38" s="225"/>
      <c r="J38" s="226">
        <f t="shared" si="13"/>
        <v>1.28</v>
      </c>
      <c r="K38" s="224"/>
      <c r="L38" s="224"/>
      <c r="M38" s="224"/>
      <c r="N38" s="224">
        <f t="shared" si="14"/>
        <v>1.28</v>
      </c>
      <c r="O38" s="224"/>
      <c r="P38" s="245">
        <v>15</v>
      </c>
      <c r="Q38" s="249">
        <f t="shared" si="11"/>
        <v>16.28</v>
      </c>
      <c r="R38" s="220">
        <f>SUMIFS(Data!$H:$H,Data!$C:$C,'Career Launch Base &amp; FTE'!R$6,Data!$I:$I,'Career Launch Base &amp; FTE'!$R$1,Data!$G:$G,'Career Launch Base &amp; FTE'!$A38)</f>
        <v>0</v>
      </c>
      <c r="S38" s="220">
        <f>SUMIFS(Data!$H:$H,Data!$C:$C,'Career Launch Base &amp; FTE'!S$6,Data!$I:$I,'Career Launch Base &amp; FTE'!$R$1,Data!$G:$G,'Career Launch Base &amp; FTE'!$A38)</f>
        <v>1.266</v>
      </c>
      <c r="T38" s="220">
        <f>SUMIFS(Data!$H:$H,Data!$C:$C,'Career Launch Base &amp; FTE'!T$6,Data!$I:$I,'Career Launch Base &amp; FTE'!$R$1,Data!$G:$G,'Career Launch Base &amp; FTE'!$A38)</f>
        <v>0</v>
      </c>
      <c r="U38" s="220">
        <f>SUMIFS(Data!$H:$H,Data!$C:$C,'Career Launch Base &amp; FTE'!U$6,Data!$I:$I,'Career Launch Base &amp; FTE'!$R$1,Data!$G:$G,'Career Launch Base &amp; FTE'!$A38)</f>
        <v>0</v>
      </c>
      <c r="V38" s="220">
        <f>SUMIFS(Data!$H:$H,Data!$C:$C,'Career Launch Base &amp; FTE'!V$6,Data!$I:$I,'Career Launch Base &amp; FTE'!$R$1,Data!$G:$G,'Career Launch Base &amp; FTE'!$A38)</f>
        <v>0.42199999999999999</v>
      </c>
      <c r="W38" s="224">
        <v>1.3979999999999999</v>
      </c>
      <c r="X38" s="225">
        <v>13.0579999999999</v>
      </c>
      <c r="Y38" s="226">
        <v>2.5630000000000002</v>
      </c>
      <c r="Z38" s="224">
        <v>5.5</v>
      </c>
      <c r="AA38" s="227">
        <v>7.5063333333332993</v>
      </c>
      <c r="AB38" s="224">
        <f t="shared" si="2"/>
        <v>0</v>
      </c>
      <c r="AC38" s="225">
        <f t="shared" si="3"/>
        <v>1.266</v>
      </c>
      <c r="AD38" s="226">
        <f t="shared" si="4"/>
        <v>0</v>
      </c>
      <c r="AE38" s="224">
        <f t="shared" si="5"/>
        <v>0</v>
      </c>
      <c r="AF38" s="224">
        <f t="shared" si="12"/>
        <v>0.42199999999999999</v>
      </c>
      <c r="AG38" s="228" t="s">
        <v>664</v>
      </c>
      <c r="AO38" s="220"/>
      <c r="AP38" s="220"/>
      <c r="AQ38" s="220"/>
      <c r="AR38" s="220"/>
      <c r="AS38" s="220"/>
    </row>
    <row r="39" spans="1:45" x14ac:dyDescent="0.35">
      <c r="A39" s="208" t="s">
        <v>667</v>
      </c>
      <c r="B39" s="216" t="s">
        <v>668</v>
      </c>
      <c r="C39" s="217"/>
      <c r="D39" s="218"/>
      <c r="E39" s="218"/>
      <c r="F39" s="218"/>
      <c r="G39" s="218">
        <v>12.47</v>
      </c>
      <c r="H39" s="218">
        <v>10.98</v>
      </c>
      <c r="I39" s="218"/>
      <c r="J39" s="219">
        <f t="shared" si="13"/>
        <v>11.725000000000001</v>
      </c>
      <c r="K39" s="217"/>
      <c r="L39" s="217"/>
      <c r="M39" s="217"/>
      <c r="N39" s="217">
        <f t="shared" si="14"/>
        <v>10.98</v>
      </c>
      <c r="O39" s="217"/>
      <c r="P39" s="245">
        <v>6</v>
      </c>
      <c r="Q39" s="249">
        <f t="shared" si="11"/>
        <v>16.98</v>
      </c>
      <c r="R39" s="220">
        <f>SUMIFS(Data!$H:$H,Data!$C:$C,'Career Launch Base &amp; FTE'!R$6,Data!$I:$I,'Career Launch Base &amp; FTE'!$R$1,Data!$G:$G,'Career Launch Base &amp; FTE'!$A39)</f>
        <v>0</v>
      </c>
      <c r="S39" s="220">
        <f>SUMIFS(Data!$H:$H,Data!$C:$C,'Career Launch Base &amp; FTE'!S$6,Data!$I:$I,'Career Launch Base &amp; FTE'!$R$1,Data!$G:$G,'Career Launch Base &amp; FTE'!$A39)</f>
        <v>22.919</v>
      </c>
      <c r="T39" s="220">
        <f>SUMIFS(Data!$H:$H,Data!$C:$C,'Career Launch Base &amp; FTE'!T$6,Data!$I:$I,'Career Launch Base &amp; FTE'!$R$1,Data!$G:$G,'Career Launch Base &amp; FTE'!$A39)</f>
        <v>0</v>
      </c>
      <c r="U39" s="220">
        <f>SUMIFS(Data!$H:$H,Data!$C:$C,'Career Launch Base &amp; FTE'!U$6,Data!$I:$I,'Career Launch Base &amp; FTE'!$R$1,Data!$G:$G,'Career Launch Base &amp; FTE'!$A39)</f>
        <v>0</v>
      </c>
      <c r="V39" s="220">
        <f>SUMIFS(Data!$H:$H,Data!$C:$C,'Career Launch Base &amp; FTE'!V$6,Data!$I:$I,'Career Launch Base &amp; FTE'!$R$1,Data!$G:$G,'Career Launch Base &amp; FTE'!$A39)</f>
        <v>7.6396666666666704</v>
      </c>
      <c r="W39" s="217">
        <v>0</v>
      </c>
      <c r="X39" s="218">
        <v>9.5939999999999994</v>
      </c>
      <c r="Y39" s="219">
        <v>20.786999999999999</v>
      </c>
      <c r="Z39" s="217">
        <v>3.198</v>
      </c>
      <c r="AA39" s="221">
        <v>11.193</v>
      </c>
      <c r="AB39" s="217">
        <f t="shared" si="2"/>
        <v>0</v>
      </c>
      <c r="AC39" s="218">
        <f t="shared" si="3"/>
        <v>22.919</v>
      </c>
      <c r="AD39" s="219">
        <f t="shared" si="4"/>
        <v>0</v>
      </c>
      <c r="AE39" s="217">
        <f t="shared" si="5"/>
        <v>0</v>
      </c>
      <c r="AF39" s="217">
        <f t="shared" si="12"/>
        <v>7.6396666666666668</v>
      </c>
      <c r="AG39" s="222" t="s">
        <v>664</v>
      </c>
      <c r="AO39" s="220"/>
      <c r="AP39" s="220"/>
      <c r="AQ39" s="220"/>
      <c r="AR39" s="220"/>
      <c r="AS39" s="220"/>
    </row>
    <row r="40" spans="1:45" x14ac:dyDescent="0.35">
      <c r="A40" s="208" t="s">
        <v>669</v>
      </c>
      <c r="B40" s="223" t="s">
        <v>670</v>
      </c>
      <c r="C40" s="224"/>
      <c r="D40" s="225"/>
      <c r="E40" s="225"/>
      <c r="F40" s="225"/>
      <c r="G40" s="225">
        <v>42.58</v>
      </c>
      <c r="H40" s="225">
        <v>52.77</v>
      </c>
      <c r="I40" s="225"/>
      <c r="J40" s="226">
        <f t="shared" si="13"/>
        <v>47.674999999999997</v>
      </c>
      <c r="K40" s="224"/>
      <c r="L40" s="224"/>
      <c r="M40" s="224"/>
      <c r="N40" s="224">
        <f t="shared" si="14"/>
        <v>47.674999999999997</v>
      </c>
      <c r="O40" s="224"/>
      <c r="P40" s="245">
        <v>6</v>
      </c>
      <c r="Q40" s="249">
        <f t="shared" si="11"/>
        <v>53.674999999999997</v>
      </c>
      <c r="R40" s="220">
        <f>SUMIFS(Data!$H:$H,Data!$C:$C,'Career Launch Base &amp; FTE'!R$6,Data!$I:$I,'Career Launch Base &amp; FTE'!$R$1,Data!$G:$G,'Career Launch Base &amp; FTE'!$A40)</f>
        <v>0</v>
      </c>
      <c r="S40" s="220">
        <f>SUMIFS(Data!$H:$H,Data!$C:$C,'Career Launch Base &amp; FTE'!S$6,Data!$I:$I,'Career Launch Base &amp; FTE'!$R$1,Data!$G:$G,'Career Launch Base &amp; FTE'!$A40)</f>
        <v>68.842999999999904</v>
      </c>
      <c r="T40" s="220">
        <f>SUMIFS(Data!$H:$H,Data!$C:$C,'Career Launch Base &amp; FTE'!T$6,Data!$I:$I,'Career Launch Base &amp; FTE'!$R$1,Data!$G:$G,'Career Launch Base &amp; FTE'!$A40)</f>
        <v>0</v>
      </c>
      <c r="U40" s="220">
        <f>SUMIFS(Data!$H:$H,Data!$C:$C,'Career Launch Base &amp; FTE'!U$6,Data!$I:$I,'Career Launch Base &amp; FTE'!$R$1,Data!$G:$G,'Career Launch Base &amp; FTE'!$A40)</f>
        <v>0</v>
      </c>
      <c r="V40" s="220">
        <f>SUMIFS(Data!$H:$H,Data!$C:$C,'Career Launch Base &amp; FTE'!V$6,Data!$I:$I,'Career Launch Base &amp; FTE'!$R$1,Data!$G:$G,'Career Launch Base &amp; FTE'!$A40)</f>
        <v>22.947666666666599</v>
      </c>
      <c r="W40" s="224">
        <v>0</v>
      </c>
      <c r="X40" s="225">
        <v>80.168999999999897</v>
      </c>
      <c r="Y40" s="226">
        <v>77.502999999999901</v>
      </c>
      <c r="Z40" s="224">
        <v>0</v>
      </c>
      <c r="AA40" s="227">
        <v>52.557333333333268</v>
      </c>
      <c r="AB40" s="224">
        <f t="shared" si="2"/>
        <v>0</v>
      </c>
      <c r="AC40" s="225">
        <f t="shared" si="3"/>
        <v>68.842999999999904</v>
      </c>
      <c r="AD40" s="226">
        <f t="shared" si="4"/>
        <v>0</v>
      </c>
      <c r="AE40" s="224">
        <f t="shared" si="5"/>
        <v>0</v>
      </c>
      <c r="AF40" s="224">
        <f t="shared" si="12"/>
        <v>22.947666666666635</v>
      </c>
      <c r="AG40" s="228" t="s">
        <v>664</v>
      </c>
      <c r="AO40" s="220"/>
      <c r="AP40" s="220"/>
      <c r="AQ40" s="220"/>
      <c r="AR40" s="220"/>
      <c r="AS40" s="220"/>
    </row>
    <row r="41" spans="1:45" x14ac:dyDescent="0.35">
      <c r="A41" s="208" t="s">
        <v>606</v>
      </c>
      <c r="B41" s="216" t="s">
        <v>671</v>
      </c>
      <c r="C41" s="217"/>
      <c r="D41" s="218"/>
      <c r="E41" s="218"/>
      <c r="F41" s="218"/>
      <c r="G41" s="218"/>
      <c r="H41" s="218">
        <v>84.56</v>
      </c>
      <c r="I41" s="218">
        <v>95.99</v>
      </c>
      <c r="J41" s="219">
        <f>AVERAGE(H41:I41)</f>
        <v>90.275000000000006</v>
      </c>
      <c r="K41" s="217"/>
      <c r="L41" s="217"/>
      <c r="M41" s="217"/>
      <c r="N41" s="217"/>
      <c r="O41" s="217">
        <f>MIN(I41:J41)</f>
        <v>90.275000000000006</v>
      </c>
      <c r="P41" s="245">
        <v>16</v>
      </c>
      <c r="Q41" s="249">
        <f t="shared" si="11"/>
        <v>106.27500000000001</v>
      </c>
      <c r="R41" s="220">
        <f>SUMIFS(Data!$H:$H,Data!$C:$C,'Career Launch Base &amp; FTE'!R$6,Data!$I:$I,'Career Launch Base &amp; FTE'!$R$1,Data!$G:$G,'Career Launch Base &amp; FTE'!$A41)</f>
        <v>106.069999999999</v>
      </c>
      <c r="S41" s="220">
        <f>SUMIFS(Data!$H:$H,Data!$C:$C,'Career Launch Base &amp; FTE'!S$6,Data!$I:$I,'Career Launch Base &amp; FTE'!$R$1,Data!$G:$G,'Career Launch Base &amp; FTE'!$A41)</f>
        <v>138.68</v>
      </c>
      <c r="T41" s="220">
        <f>SUMIFS(Data!$H:$H,Data!$C:$C,'Career Launch Base &amp; FTE'!T$6,Data!$I:$I,'Career Launch Base &amp; FTE'!$R$1,Data!$G:$G,'Career Launch Base &amp; FTE'!$A41)</f>
        <v>0</v>
      </c>
      <c r="U41" s="220">
        <f>SUMIFS(Data!$H:$H,Data!$C:$C,'Career Launch Base &amp; FTE'!U$6,Data!$I:$I,'Career Launch Base &amp; FTE'!$R$1,Data!$G:$G,'Career Launch Base &amp; FTE'!$A41)</f>
        <v>0</v>
      </c>
      <c r="V41" s="220">
        <f>SUMIFS(Data!$H:$H,Data!$C:$C,'Career Launch Base &amp; FTE'!V$6,Data!$I:$I,'Career Launch Base &amp; FTE'!$R$1,Data!$G:$G,'Career Launch Base &amp; FTE'!$A41)</f>
        <v>81.5833333333334</v>
      </c>
      <c r="W41" s="217">
        <v>70.943999999999903</v>
      </c>
      <c r="X41" s="218">
        <v>82.405999999999906</v>
      </c>
      <c r="Y41" s="219">
        <v>97.206999999999994</v>
      </c>
      <c r="Z41" s="217">
        <v>106.875999999999</v>
      </c>
      <c r="AA41" s="221">
        <v>119.14433333333294</v>
      </c>
      <c r="AB41" s="217">
        <f t="shared" si="2"/>
        <v>106.069999999999</v>
      </c>
      <c r="AC41" s="218">
        <f t="shared" si="3"/>
        <v>138.68</v>
      </c>
      <c r="AD41" s="219">
        <f t="shared" si="4"/>
        <v>0</v>
      </c>
      <c r="AE41" s="217">
        <f t="shared" si="5"/>
        <v>0</v>
      </c>
      <c r="AF41" s="217">
        <f t="shared" si="12"/>
        <v>81.583333333333002</v>
      </c>
      <c r="AG41" s="222" t="s">
        <v>664</v>
      </c>
      <c r="AO41" s="220"/>
      <c r="AP41" s="220"/>
      <c r="AQ41" s="220"/>
      <c r="AR41" s="220"/>
      <c r="AS41" s="220"/>
    </row>
    <row r="42" spans="1:45" ht="15" thickBot="1" x14ac:dyDescent="0.4">
      <c r="A42" s="232" t="s">
        <v>672</v>
      </c>
      <c r="B42" s="233" t="s">
        <v>673</v>
      </c>
      <c r="C42" s="234"/>
      <c r="D42" s="235"/>
      <c r="E42" s="235"/>
      <c r="F42" s="235"/>
      <c r="G42" s="235"/>
      <c r="H42" s="235">
        <v>25.77</v>
      </c>
      <c r="I42" s="235">
        <v>33.270000000000003</v>
      </c>
      <c r="J42" s="236">
        <f>AVERAGE(H42:I42)</f>
        <v>29.520000000000003</v>
      </c>
      <c r="K42" s="234"/>
      <c r="L42" s="234"/>
      <c r="M42" s="234"/>
      <c r="N42" s="234"/>
      <c r="O42" s="234">
        <f>MIN(I42:J42)</f>
        <v>29.520000000000003</v>
      </c>
      <c r="P42" s="246">
        <v>8</v>
      </c>
      <c r="Q42" s="250">
        <f t="shared" si="11"/>
        <v>37.520000000000003</v>
      </c>
      <c r="R42" s="237">
        <f>SUMIFS(Data!$H:$H,Data!$C:$C,'Career Launch Base &amp; FTE'!R$6,Data!$I:$I,'Career Launch Base &amp; FTE'!$R$1,Data!$G:$G,'Career Launch Base &amp; FTE'!$A42)</f>
        <v>15.788</v>
      </c>
      <c r="S42" s="237">
        <f>SUMIFS(Data!$H:$H,Data!$C:$C,'Career Launch Base &amp; FTE'!S$6,Data!$I:$I,'Career Launch Base &amp; FTE'!$R$1,Data!$G:$G,'Career Launch Base &amp; FTE'!$A42)</f>
        <v>36.637999999999998</v>
      </c>
      <c r="T42" s="237">
        <f>SUMIFS(Data!$H:$H,Data!$C:$C,'Career Launch Base &amp; FTE'!T$6,Data!$I:$I,'Career Launch Base &amp; FTE'!$R$1,Data!$G:$G,'Career Launch Base &amp; FTE'!$A42)</f>
        <v>0</v>
      </c>
      <c r="U42" s="237">
        <f>SUMIFS(Data!$H:$H,Data!$C:$C,'Career Launch Base &amp; FTE'!U$6,Data!$I:$I,'Career Launch Base &amp; FTE'!$R$1,Data!$G:$G,'Career Launch Base &amp; FTE'!$A42)</f>
        <v>0</v>
      </c>
      <c r="V42" s="237">
        <f>SUMIFS(Data!$H:$H,Data!$C:$C,'Career Launch Base &amp; FTE'!V$6,Data!$I:$I,'Career Launch Base &amp; FTE'!$R$1,Data!$G:$G,'Career Launch Base &amp; FTE'!$A42)</f>
        <v>17.4753333333333</v>
      </c>
      <c r="W42" s="234">
        <v>23.741</v>
      </c>
      <c r="X42" s="235">
        <v>44.665999999999997</v>
      </c>
      <c r="Y42" s="236">
        <v>28.997999999999902</v>
      </c>
      <c r="Z42" s="234">
        <v>28.9819999999999</v>
      </c>
      <c r="AA42" s="238">
        <v>42.128999999999934</v>
      </c>
      <c r="AB42" s="239">
        <f t="shared" si="2"/>
        <v>15.788</v>
      </c>
      <c r="AC42" s="235">
        <f t="shared" si="3"/>
        <v>36.637999999999998</v>
      </c>
      <c r="AD42" s="236">
        <f t="shared" si="4"/>
        <v>0</v>
      </c>
      <c r="AE42" s="234">
        <f t="shared" si="5"/>
        <v>0</v>
      </c>
      <c r="AF42" s="234">
        <f t="shared" si="12"/>
        <v>17.475333333333335</v>
      </c>
      <c r="AG42" s="240" t="s">
        <v>664</v>
      </c>
      <c r="AO42" s="220"/>
      <c r="AP42" s="220"/>
      <c r="AQ42" s="220"/>
      <c r="AR42" s="220"/>
      <c r="AS42" s="220"/>
    </row>
    <row r="43" spans="1:45" x14ac:dyDescent="0.35">
      <c r="A43" s="69"/>
      <c r="AE43" s="251"/>
      <c r="AG43" s="288" t="str">
        <f>Data!$X$1</f>
        <v>tdulany</v>
      </c>
    </row>
    <row r="44" spans="1:45" x14ac:dyDescent="0.35">
      <c r="B44" s="252" t="s">
        <v>674</v>
      </c>
      <c r="AG44" s="28">
        <f>Data!$X$2</f>
        <v>46030</v>
      </c>
    </row>
    <row r="45" spans="1:45" ht="22" x14ac:dyDescent="0.35">
      <c r="B45" s="252" t="s">
        <v>677</v>
      </c>
    </row>
    <row r="46" spans="1:45" ht="12" customHeight="1" x14ac:dyDescent="0.35">
      <c r="B46" s="242" t="s">
        <v>675</v>
      </c>
    </row>
    <row r="47" spans="1:45" ht="12" customHeight="1" x14ac:dyDescent="0.35">
      <c r="B47" s="241"/>
    </row>
    <row r="48" spans="1:45" ht="12" customHeight="1" x14ac:dyDescent="0.35">
      <c r="B48" s="241"/>
    </row>
    <row r="49" spans="2:2" ht="12" customHeight="1" x14ac:dyDescent="0.35">
      <c r="B49" s="241"/>
    </row>
    <row r="50" spans="2:2" ht="12" customHeight="1" x14ac:dyDescent="0.35">
      <c r="B50" s="241"/>
    </row>
    <row r="51" spans="2:2" ht="12" customHeight="1" x14ac:dyDescent="0.35">
      <c r="B51" s="241"/>
    </row>
    <row r="52" spans="2:2" ht="12" customHeight="1" x14ac:dyDescent="0.35">
      <c r="B52" s="241"/>
    </row>
    <row r="53" spans="2:2" ht="12" customHeight="1" x14ac:dyDescent="0.35">
      <c r="B53" s="241"/>
    </row>
    <row r="54" spans="2:2" ht="12" customHeight="1" x14ac:dyDescent="0.35">
      <c r="B54" s="241"/>
    </row>
    <row r="55" spans="2:2" ht="12" customHeight="1" x14ac:dyDescent="0.35">
      <c r="B55" s="241"/>
    </row>
    <row r="56" spans="2:2" ht="12" customHeight="1" x14ac:dyDescent="0.35">
      <c r="B56" s="241"/>
    </row>
    <row r="57" spans="2:2" ht="12" customHeight="1" x14ac:dyDescent="0.35">
      <c r="B57" s="241"/>
    </row>
    <row r="58" spans="2:2" ht="12" customHeight="1" x14ac:dyDescent="0.35">
      <c r="B58" s="241"/>
    </row>
    <row r="59" spans="2:2" ht="12" customHeight="1" x14ac:dyDescent="0.35">
      <c r="B59" s="241"/>
    </row>
    <row r="60" spans="2:2" ht="12" customHeight="1" x14ac:dyDescent="0.35">
      <c r="B60" s="241"/>
    </row>
    <row r="61" spans="2:2" ht="12" customHeight="1" x14ac:dyDescent="0.35">
      <c r="B61" s="241"/>
    </row>
    <row r="62" spans="2:2" x14ac:dyDescent="0.35">
      <c r="B62" s="241"/>
    </row>
    <row r="63" spans="2:2" x14ac:dyDescent="0.35">
      <c r="B63" s="241"/>
    </row>
    <row r="64" spans="2:2" x14ac:dyDescent="0.35">
      <c r="B64" s="241"/>
    </row>
    <row r="65" spans="2:2" x14ac:dyDescent="0.35">
      <c r="B65" s="241"/>
    </row>
    <row r="66" spans="2:2" x14ac:dyDescent="0.35">
      <c r="B66" s="241"/>
    </row>
    <row r="67" spans="2:2" x14ac:dyDescent="0.35">
      <c r="B67" s="241"/>
    </row>
    <row r="68" spans="2:2" x14ac:dyDescent="0.35">
      <c r="B68" s="241"/>
    </row>
    <row r="69" spans="2:2" x14ac:dyDescent="0.35">
      <c r="B69" s="241"/>
    </row>
  </sheetData>
  <hyperlinks>
    <hyperlink ref="B46" r:id="rId1" xr:uid="{414B0B31-2717-4B40-9573-F51C280627C3}"/>
  </hyperlinks>
  <pageMargins left="0.7" right="0.7" top="0.75" bottom="0.75" header="0.3" footer="0.3"/>
  <pageSetup orientation="portrait" horizontalDpi="90" verticalDpi="9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AC528-8EA6-47DB-910D-355FBFAC7C65}">
  <dimension ref="A1:Y1550"/>
  <sheetViews>
    <sheetView zoomScale="70" zoomScaleNormal="70" workbookViewId="0">
      <selection sqref="A1:I728"/>
    </sheetView>
  </sheetViews>
  <sheetFormatPr defaultColWidth="9.1796875" defaultRowHeight="12.5" x14ac:dyDescent="0.25"/>
  <cols>
    <col min="1" max="1" width="14.26953125" style="71" bestFit="1" customWidth="1"/>
    <col min="2" max="2" width="10.1796875" style="69" bestFit="1" customWidth="1"/>
    <col min="3" max="3" width="10" style="69" customWidth="1"/>
    <col min="4" max="4" width="9.81640625" style="69" customWidth="1"/>
    <col min="5" max="5" width="17.81640625" style="69" bestFit="1" customWidth="1"/>
    <col min="6" max="6" width="33.1796875" style="69" bestFit="1" customWidth="1"/>
    <col min="7" max="7" width="13" style="69" bestFit="1" customWidth="1"/>
    <col min="8" max="8" width="12.453125" style="69" customWidth="1"/>
    <col min="9" max="9" width="18.1796875" style="69" customWidth="1"/>
    <col min="10" max="10" width="9.1796875" style="69"/>
    <col min="11" max="11" width="12" style="69" bestFit="1" customWidth="1"/>
    <col min="12" max="12" width="20.453125" style="69" customWidth="1"/>
    <col min="13" max="13" width="13" style="69" bestFit="1" customWidth="1"/>
    <col min="14" max="14" width="16.1796875" style="69" customWidth="1"/>
    <col min="15" max="15" width="17" style="69" customWidth="1"/>
    <col min="16" max="16" width="15.81640625" style="69" customWidth="1"/>
    <col min="17" max="17" width="17.1796875" style="69" customWidth="1"/>
    <col min="18" max="18" width="28.453125" style="69" customWidth="1"/>
    <col min="19" max="19" width="34" style="69" bestFit="1" customWidth="1"/>
    <col min="20" max="20" width="16.26953125" style="69" customWidth="1"/>
    <col min="21" max="21" width="15.7265625" style="69" customWidth="1"/>
    <col min="22" max="22" width="9.1796875" style="69"/>
    <col min="23" max="23" width="11.453125" style="69" bestFit="1" customWidth="1"/>
    <col min="24" max="24" width="11" style="69" bestFit="1" customWidth="1"/>
    <col min="25" max="16384" width="9.1796875" style="69"/>
  </cols>
  <sheetData>
    <row r="1" spans="1:25" x14ac:dyDescent="0.25">
      <c r="A1" s="71" t="s">
        <v>109</v>
      </c>
      <c r="B1" s="69" t="s">
        <v>110</v>
      </c>
      <c r="C1" s="69" t="s">
        <v>111</v>
      </c>
      <c r="D1" s="69" t="s">
        <v>112</v>
      </c>
      <c r="E1" s="69" t="s">
        <v>113</v>
      </c>
      <c r="F1" s="69" t="s">
        <v>114</v>
      </c>
      <c r="G1" s="69" t="s">
        <v>115</v>
      </c>
      <c r="H1" s="69" t="s">
        <v>116</v>
      </c>
      <c r="I1" s="69" t="s">
        <v>117</v>
      </c>
      <c r="W1" s="70" t="s">
        <v>56</v>
      </c>
      <c r="X1" s="70" t="s">
        <v>40</v>
      </c>
    </row>
    <row r="2" spans="1:25" x14ac:dyDescent="0.25">
      <c r="A2" s="156">
        <v>46030</v>
      </c>
      <c r="B2" s="69" t="s">
        <v>733</v>
      </c>
      <c r="C2" s="69">
        <v>1</v>
      </c>
      <c r="D2" s="69" t="s">
        <v>4</v>
      </c>
      <c r="E2" s="69" t="s">
        <v>7</v>
      </c>
      <c r="F2" s="69" t="s">
        <v>118</v>
      </c>
      <c r="G2" s="69" t="s">
        <v>118</v>
      </c>
      <c r="H2" s="69">
        <v>1784.8980000000099</v>
      </c>
      <c r="I2" s="69" t="s">
        <v>55</v>
      </c>
      <c r="K2" s="156"/>
      <c r="W2" s="69" t="s">
        <v>57</v>
      </c>
      <c r="X2" s="72">
        <f>A2</f>
        <v>46030</v>
      </c>
    </row>
    <row r="3" spans="1:25" x14ac:dyDescent="0.25">
      <c r="A3" s="156">
        <v>46030</v>
      </c>
      <c r="B3" s="69" t="s">
        <v>733</v>
      </c>
      <c r="C3" s="69">
        <v>1</v>
      </c>
      <c r="D3" s="69" t="s">
        <v>119</v>
      </c>
      <c r="E3" s="69" t="s">
        <v>7</v>
      </c>
      <c r="F3" s="69" t="s">
        <v>687</v>
      </c>
      <c r="G3" s="69" t="s">
        <v>118</v>
      </c>
      <c r="H3" s="69">
        <v>57.35</v>
      </c>
      <c r="I3" s="69" t="s">
        <v>584</v>
      </c>
      <c r="K3" s="156"/>
      <c r="W3" s="69" t="s">
        <v>58</v>
      </c>
      <c r="X3" s="69" t="str">
        <f>CONCATENATE("202",MID($B$2,2,1),"-2",MID($B$2,3,1))</f>
        <v>2025-26</v>
      </c>
      <c r="Y3" s="69" t="str">
        <f>B2</f>
        <v>C56</v>
      </c>
    </row>
    <row r="4" spans="1:25" x14ac:dyDescent="0.25">
      <c r="A4" s="156">
        <v>46030</v>
      </c>
      <c r="B4" s="69" t="s">
        <v>733</v>
      </c>
      <c r="C4" s="69">
        <v>1</v>
      </c>
      <c r="D4" s="69" t="s">
        <v>4</v>
      </c>
      <c r="E4" s="69" t="s">
        <v>7</v>
      </c>
      <c r="F4" s="69" t="s">
        <v>118</v>
      </c>
      <c r="G4" s="69" t="s">
        <v>118</v>
      </c>
      <c r="H4" s="69">
        <v>201.66399999999899</v>
      </c>
      <c r="I4" s="69" t="s">
        <v>80</v>
      </c>
      <c r="K4" s="156"/>
      <c r="W4" s="70"/>
      <c r="X4" s="70"/>
      <c r="Y4" s="70"/>
    </row>
    <row r="5" spans="1:25" x14ac:dyDescent="0.25">
      <c r="A5" s="156">
        <v>46030</v>
      </c>
      <c r="B5" s="69" t="s">
        <v>733</v>
      </c>
      <c r="C5" s="69">
        <v>1</v>
      </c>
      <c r="D5" s="69" t="s">
        <v>4</v>
      </c>
      <c r="E5" s="69" t="s">
        <v>7</v>
      </c>
      <c r="F5" s="69" t="s">
        <v>118</v>
      </c>
      <c r="G5" s="69" t="s">
        <v>118</v>
      </c>
      <c r="H5" s="69">
        <v>1949</v>
      </c>
      <c r="I5" s="69" t="s">
        <v>60</v>
      </c>
      <c r="K5" s="156"/>
      <c r="W5" s="69" t="s">
        <v>59</v>
      </c>
      <c r="X5" s="69">
        <f>MAX(C:C)</f>
        <v>5</v>
      </c>
    </row>
    <row r="6" spans="1:25" x14ac:dyDescent="0.25">
      <c r="A6" s="156">
        <v>46030</v>
      </c>
      <c r="B6" s="69" t="s">
        <v>733</v>
      </c>
      <c r="C6" s="69">
        <v>1</v>
      </c>
      <c r="D6" s="69" t="s">
        <v>4</v>
      </c>
      <c r="E6" s="69" t="s">
        <v>7</v>
      </c>
      <c r="F6" s="69" t="s">
        <v>118</v>
      </c>
      <c r="G6" s="69" t="s">
        <v>118</v>
      </c>
      <c r="H6" s="69">
        <v>665.68799999999896</v>
      </c>
      <c r="I6" s="69" t="s">
        <v>107</v>
      </c>
      <c r="K6" s="156"/>
      <c r="W6" s="69" t="s">
        <v>734</v>
      </c>
      <c r="X6" s="69" t="s">
        <v>735</v>
      </c>
    </row>
    <row r="7" spans="1:25" x14ac:dyDescent="0.25">
      <c r="A7" s="156">
        <v>46030</v>
      </c>
      <c r="B7" s="69" t="s">
        <v>733</v>
      </c>
      <c r="C7" s="69">
        <v>1</v>
      </c>
      <c r="D7" s="69" t="s">
        <v>4</v>
      </c>
      <c r="E7" s="69" t="s">
        <v>7</v>
      </c>
      <c r="F7" s="69" t="s">
        <v>118</v>
      </c>
      <c r="G7" s="69" t="s">
        <v>118</v>
      </c>
      <c r="H7" s="69">
        <v>210.552999999999</v>
      </c>
      <c r="I7" s="69" t="s">
        <v>108</v>
      </c>
      <c r="K7" s="156"/>
    </row>
    <row r="8" spans="1:25" x14ac:dyDescent="0.25">
      <c r="A8" s="156">
        <v>46030</v>
      </c>
      <c r="B8" s="69" t="s">
        <v>733</v>
      </c>
      <c r="C8" s="69">
        <v>1</v>
      </c>
      <c r="D8" s="69" t="s">
        <v>4</v>
      </c>
      <c r="E8" s="69" t="s">
        <v>8</v>
      </c>
      <c r="F8" s="69" t="s">
        <v>118</v>
      </c>
      <c r="G8" s="69" t="s">
        <v>118</v>
      </c>
      <c r="H8" s="69">
        <v>28.637999999999899</v>
      </c>
      <c r="I8" s="69" t="s">
        <v>108</v>
      </c>
      <c r="K8" s="156"/>
    </row>
    <row r="9" spans="1:25" x14ac:dyDescent="0.25">
      <c r="A9" s="156">
        <v>46030</v>
      </c>
      <c r="B9" s="69" t="s">
        <v>733</v>
      </c>
      <c r="C9" s="69">
        <v>1</v>
      </c>
      <c r="D9" s="69" t="s">
        <v>4</v>
      </c>
      <c r="E9" s="69" t="s">
        <v>8</v>
      </c>
      <c r="F9" s="69" t="s">
        <v>118</v>
      </c>
      <c r="G9" s="69" t="s">
        <v>118</v>
      </c>
      <c r="H9" s="69">
        <v>536.19100000000697</v>
      </c>
      <c r="I9" s="69" t="s">
        <v>107</v>
      </c>
      <c r="K9" s="156"/>
    </row>
    <row r="10" spans="1:25" x14ac:dyDescent="0.25">
      <c r="A10" s="156">
        <v>46030</v>
      </c>
      <c r="B10" s="69" t="s">
        <v>733</v>
      </c>
      <c r="C10" s="69">
        <v>1</v>
      </c>
      <c r="D10" s="69" t="s">
        <v>4</v>
      </c>
      <c r="E10" s="69" t="s">
        <v>8</v>
      </c>
      <c r="F10" s="69" t="s">
        <v>118</v>
      </c>
      <c r="G10" s="69" t="s">
        <v>118</v>
      </c>
      <c r="H10" s="69">
        <v>4219</v>
      </c>
      <c r="I10" s="69" t="s">
        <v>60</v>
      </c>
      <c r="K10" s="156"/>
    </row>
    <row r="11" spans="1:25" x14ac:dyDescent="0.25">
      <c r="A11" s="156">
        <v>46030</v>
      </c>
      <c r="B11" s="69" t="s">
        <v>733</v>
      </c>
      <c r="C11" s="69">
        <v>1</v>
      </c>
      <c r="D11" s="69" t="s">
        <v>4</v>
      </c>
      <c r="E11" s="69" t="s">
        <v>8</v>
      </c>
      <c r="F11" s="69" t="s">
        <v>118</v>
      </c>
      <c r="G11" s="69" t="s">
        <v>118</v>
      </c>
      <c r="H11" s="69">
        <v>54.884999999999899</v>
      </c>
      <c r="I11" s="69" t="s">
        <v>80</v>
      </c>
      <c r="K11" s="156"/>
    </row>
    <row r="12" spans="1:25" x14ac:dyDescent="0.25">
      <c r="A12" s="156">
        <v>46030</v>
      </c>
      <c r="B12" s="69" t="s">
        <v>733</v>
      </c>
      <c r="C12" s="69">
        <v>1</v>
      </c>
      <c r="D12" s="69" t="s">
        <v>4</v>
      </c>
      <c r="E12" s="69" t="s">
        <v>8</v>
      </c>
      <c r="F12" s="69" t="s">
        <v>118</v>
      </c>
      <c r="G12" s="69" t="s">
        <v>118</v>
      </c>
      <c r="H12" s="69">
        <v>2260.9570000000799</v>
      </c>
      <c r="I12" s="69" t="s">
        <v>55</v>
      </c>
      <c r="K12" s="156"/>
    </row>
    <row r="13" spans="1:25" x14ac:dyDescent="0.25">
      <c r="A13" s="156">
        <v>46030</v>
      </c>
      <c r="B13" s="69" t="s">
        <v>733</v>
      </c>
      <c r="C13" s="69">
        <v>1</v>
      </c>
      <c r="D13" s="69" t="s">
        <v>4</v>
      </c>
      <c r="E13" s="69" t="s">
        <v>9</v>
      </c>
      <c r="F13" s="69" t="s">
        <v>118</v>
      </c>
      <c r="G13" s="69" t="s">
        <v>118</v>
      </c>
      <c r="H13" s="69">
        <v>351.542000000001</v>
      </c>
      <c r="I13" s="69" t="s">
        <v>55</v>
      </c>
      <c r="K13" s="156"/>
    </row>
    <row r="14" spans="1:25" x14ac:dyDescent="0.25">
      <c r="A14" s="156">
        <v>46030</v>
      </c>
      <c r="B14" s="69" t="s">
        <v>733</v>
      </c>
      <c r="C14" s="69">
        <v>1</v>
      </c>
      <c r="D14" s="69" t="s">
        <v>119</v>
      </c>
      <c r="E14" s="69" t="s">
        <v>9</v>
      </c>
      <c r="F14" s="69" t="s">
        <v>700</v>
      </c>
      <c r="G14" s="69" t="s">
        <v>118</v>
      </c>
      <c r="H14" s="69">
        <v>6.327</v>
      </c>
      <c r="I14" s="69" t="s">
        <v>584</v>
      </c>
      <c r="K14" s="156"/>
    </row>
    <row r="15" spans="1:25" x14ac:dyDescent="0.25">
      <c r="A15" s="156">
        <v>46030</v>
      </c>
      <c r="B15" s="69" t="s">
        <v>733</v>
      </c>
      <c r="C15" s="69">
        <v>1</v>
      </c>
      <c r="D15" s="69" t="s">
        <v>119</v>
      </c>
      <c r="E15" s="69" t="s">
        <v>9</v>
      </c>
      <c r="F15" s="69" t="s">
        <v>683</v>
      </c>
      <c r="G15" s="69" t="s">
        <v>118</v>
      </c>
      <c r="H15" s="69">
        <v>0.999</v>
      </c>
      <c r="I15" s="69" t="s">
        <v>584</v>
      </c>
      <c r="K15" s="156"/>
    </row>
    <row r="16" spans="1:25" x14ac:dyDescent="0.25">
      <c r="A16" s="156">
        <v>46030</v>
      </c>
      <c r="B16" s="69" t="s">
        <v>733</v>
      </c>
      <c r="C16" s="69">
        <v>1</v>
      </c>
      <c r="D16" s="69" t="s">
        <v>119</v>
      </c>
      <c r="E16" s="69" t="s">
        <v>9</v>
      </c>
      <c r="F16" s="69" t="s">
        <v>686</v>
      </c>
      <c r="G16" s="69" t="s">
        <v>118</v>
      </c>
      <c r="H16" s="69">
        <v>1.1990000000000001</v>
      </c>
      <c r="I16" s="69" t="s">
        <v>584</v>
      </c>
      <c r="K16" s="156"/>
    </row>
    <row r="17" spans="1:11" x14ac:dyDescent="0.25">
      <c r="A17" s="156">
        <v>46030</v>
      </c>
      <c r="B17" s="69" t="s">
        <v>733</v>
      </c>
      <c r="C17" s="69">
        <v>1</v>
      </c>
      <c r="D17" s="69" t="s">
        <v>119</v>
      </c>
      <c r="E17" s="69" t="s">
        <v>9</v>
      </c>
      <c r="F17" s="69" t="s">
        <v>687</v>
      </c>
      <c r="G17" s="69" t="s">
        <v>118</v>
      </c>
      <c r="H17" s="69">
        <v>19.327999999999999</v>
      </c>
      <c r="I17" s="69" t="s">
        <v>584</v>
      </c>
      <c r="K17" s="156"/>
    </row>
    <row r="18" spans="1:11" x14ac:dyDescent="0.25">
      <c r="A18" s="156">
        <v>46030</v>
      </c>
      <c r="B18" s="69" t="s">
        <v>733</v>
      </c>
      <c r="C18" s="69">
        <v>1</v>
      </c>
      <c r="D18" s="69" t="s">
        <v>4</v>
      </c>
      <c r="E18" s="69" t="s">
        <v>9</v>
      </c>
      <c r="F18" s="69" t="s">
        <v>118</v>
      </c>
      <c r="G18" s="69" t="s">
        <v>118</v>
      </c>
      <c r="H18" s="69">
        <v>17.79</v>
      </c>
      <c r="I18" s="69" t="s">
        <v>80</v>
      </c>
      <c r="K18" s="156"/>
    </row>
    <row r="19" spans="1:11" x14ac:dyDescent="0.25">
      <c r="A19" s="156">
        <v>46030</v>
      </c>
      <c r="B19" s="69" t="s">
        <v>733</v>
      </c>
      <c r="C19" s="69">
        <v>1</v>
      </c>
      <c r="D19" s="69" t="s">
        <v>4</v>
      </c>
      <c r="E19" s="69" t="s">
        <v>9</v>
      </c>
      <c r="F19" s="69" t="s">
        <v>683</v>
      </c>
      <c r="G19" s="69" t="s">
        <v>118</v>
      </c>
      <c r="H19" s="69">
        <v>0.999</v>
      </c>
      <c r="I19" s="69" t="s">
        <v>585</v>
      </c>
      <c r="K19" s="156"/>
    </row>
    <row r="20" spans="1:11" x14ac:dyDescent="0.25">
      <c r="A20" s="156">
        <v>46030</v>
      </c>
      <c r="B20" s="69" t="s">
        <v>733</v>
      </c>
      <c r="C20" s="69">
        <v>1</v>
      </c>
      <c r="D20" s="69" t="s">
        <v>4</v>
      </c>
      <c r="E20" s="69" t="s">
        <v>9</v>
      </c>
      <c r="F20" s="69" t="s">
        <v>118</v>
      </c>
      <c r="G20" s="69" t="s">
        <v>118</v>
      </c>
      <c r="H20" s="69">
        <v>696</v>
      </c>
      <c r="I20" s="69" t="s">
        <v>60</v>
      </c>
      <c r="K20" s="156"/>
    </row>
    <row r="21" spans="1:11" x14ac:dyDescent="0.25">
      <c r="A21" s="156">
        <v>46030</v>
      </c>
      <c r="B21" s="69" t="s">
        <v>733</v>
      </c>
      <c r="C21" s="69">
        <v>1</v>
      </c>
      <c r="D21" s="69" t="s">
        <v>4</v>
      </c>
      <c r="E21" s="69" t="s">
        <v>9</v>
      </c>
      <c r="F21" s="69" t="s">
        <v>118</v>
      </c>
      <c r="G21" s="69" t="s">
        <v>118</v>
      </c>
      <c r="H21" s="69">
        <v>101.18600000000001</v>
      </c>
      <c r="I21" s="69" t="s">
        <v>107</v>
      </c>
      <c r="K21" s="156"/>
    </row>
    <row r="22" spans="1:11" x14ac:dyDescent="0.25">
      <c r="A22" s="156">
        <v>46030</v>
      </c>
      <c r="B22" s="69" t="s">
        <v>733</v>
      </c>
      <c r="C22" s="69">
        <v>1</v>
      </c>
      <c r="D22" s="69" t="s">
        <v>4</v>
      </c>
      <c r="E22" s="69" t="s">
        <v>9</v>
      </c>
      <c r="F22" s="69" t="s">
        <v>118</v>
      </c>
      <c r="G22" s="69" t="s">
        <v>118</v>
      </c>
      <c r="H22" s="69">
        <v>39.866999999999997</v>
      </c>
      <c r="I22" s="69" t="s">
        <v>108</v>
      </c>
      <c r="K22" s="156"/>
    </row>
    <row r="23" spans="1:11" x14ac:dyDescent="0.25">
      <c r="A23" s="156">
        <v>46030</v>
      </c>
      <c r="B23" s="69" t="s">
        <v>733</v>
      </c>
      <c r="C23" s="69">
        <v>1</v>
      </c>
      <c r="D23" s="69" t="s">
        <v>4</v>
      </c>
      <c r="E23" s="69" t="s">
        <v>10</v>
      </c>
      <c r="F23" s="69" t="s">
        <v>118</v>
      </c>
      <c r="G23" s="69" t="s">
        <v>118</v>
      </c>
      <c r="H23" s="69">
        <v>33.857999999999997</v>
      </c>
      <c r="I23" s="69" t="s">
        <v>108</v>
      </c>
      <c r="K23" s="156"/>
    </row>
    <row r="24" spans="1:11" x14ac:dyDescent="0.25">
      <c r="A24" s="156">
        <v>46030</v>
      </c>
      <c r="B24" s="69" t="s">
        <v>733</v>
      </c>
      <c r="C24" s="69">
        <v>1</v>
      </c>
      <c r="D24" s="69" t="s">
        <v>4</v>
      </c>
      <c r="E24" s="69" t="s">
        <v>10</v>
      </c>
      <c r="F24" s="69" t="s">
        <v>118</v>
      </c>
      <c r="G24" s="69" t="s">
        <v>118</v>
      </c>
      <c r="H24" s="69">
        <v>41.605999999999902</v>
      </c>
      <c r="I24" s="69" t="s">
        <v>107</v>
      </c>
      <c r="K24" s="156"/>
    </row>
    <row r="25" spans="1:11" x14ac:dyDescent="0.25">
      <c r="A25" s="156">
        <v>46030</v>
      </c>
      <c r="B25" s="69" t="s">
        <v>733</v>
      </c>
      <c r="C25" s="69">
        <v>1</v>
      </c>
      <c r="D25" s="69" t="s">
        <v>4</v>
      </c>
      <c r="E25" s="69" t="s">
        <v>10</v>
      </c>
      <c r="F25" s="69" t="s">
        <v>118</v>
      </c>
      <c r="G25" s="69" t="s">
        <v>118</v>
      </c>
      <c r="H25" s="69">
        <v>522</v>
      </c>
      <c r="I25" s="69" t="s">
        <v>60</v>
      </c>
      <c r="K25" s="156"/>
    </row>
    <row r="26" spans="1:11" x14ac:dyDescent="0.25">
      <c r="A26" s="156">
        <v>46030</v>
      </c>
      <c r="B26" s="69" t="s">
        <v>733</v>
      </c>
      <c r="C26" s="69">
        <v>1</v>
      </c>
      <c r="D26" s="69" t="s">
        <v>4</v>
      </c>
      <c r="E26" s="69" t="s">
        <v>10</v>
      </c>
      <c r="F26" s="69" t="s">
        <v>118</v>
      </c>
      <c r="G26" s="69" t="s">
        <v>118</v>
      </c>
      <c r="H26" s="69">
        <v>10.593</v>
      </c>
      <c r="I26" s="69" t="s">
        <v>80</v>
      </c>
      <c r="K26" s="156"/>
    </row>
    <row r="27" spans="1:11" x14ac:dyDescent="0.25">
      <c r="A27" s="156">
        <v>46030</v>
      </c>
      <c r="B27" s="69" t="s">
        <v>733</v>
      </c>
      <c r="C27" s="69">
        <v>1</v>
      </c>
      <c r="D27" s="69" t="s">
        <v>119</v>
      </c>
      <c r="E27" s="69" t="s">
        <v>10</v>
      </c>
      <c r="F27" s="69" t="s">
        <v>688</v>
      </c>
      <c r="G27" s="69" t="s">
        <v>118</v>
      </c>
      <c r="H27" s="69">
        <v>2.7309999999999999</v>
      </c>
      <c r="I27" s="69" t="s">
        <v>584</v>
      </c>
      <c r="K27" s="156"/>
    </row>
    <row r="28" spans="1:11" x14ac:dyDescent="0.25">
      <c r="A28" s="156">
        <v>46030</v>
      </c>
      <c r="B28" s="69" t="s">
        <v>733</v>
      </c>
      <c r="C28" s="69">
        <v>1</v>
      </c>
      <c r="D28" s="69" t="s">
        <v>4</v>
      </c>
      <c r="E28" s="69" t="s">
        <v>10</v>
      </c>
      <c r="F28" s="69" t="s">
        <v>118</v>
      </c>
      <c r="G28" s="69" t="s">
        <v>118</v>
      </c>
      <c r="H28" s="69">
        <v>254.77999999999901</v>
      </c>
      <c r="I28" s="69" t="s">
        <v>55</v>
      </c>
      <c r="K28" s="156"/>
    </row>
    <row r="29" spans="1:11" x14ac:dyDescent="0.25">
      <c r="A29" s="156">
        <v>46030</v>
      </c>
      <c r="B29" s="69" t="s">
        <v>733</v>
      </c>
      <c r="C29" s="69">
        <v>1</v>
      </c>
      <c r="D29" s="69" t="s">
        <v>4</v>
      </c>
      <c r="E29" s="69" t="s">
        <v>11</v>
      </c>
      <c r="F29" s="69" t="s">
        <v>118</v>
      </c>
      <c r="G29" s="69" t="s">
        <v>118</v>
      </c>
      <c r="H29" s="69">
        <v>445.78400000000403</v>
      </c>
      <c r="I29" s="69" t="s">
        <v>55</v>
      </c>
      <c r="K29" s="156"/>
    </row>
    <row r="30" spans="1:11" x14ac:dyDescent="0.25">
      <c r="A30" s="156">
        <v>46030</v>
      </c>
      <c r="B30" s="69" t="s">
        <v>733</v>
      </c>
      <c r="C30" s="69">
        <v>1</v>
      </c>
      <c r="D30" s="69" t="s">
        <v>4</v>
      </c>
      <c r="E30" s="69" t="s">
        <v>11</v>
      </c>
      <c r="F30" s="69" t="s">
        <v>118</v>
      </c>
      <c r="G30" s="69" t="s">
        <v>118</v>
      </c>
      <c r="H30" s="69">
        <v>6.9939999999999998</v>
      </c>
      <c r="I30" s="69" t="s">
        <v>80</v>
      </c>
      <c r="K30" s="156"/>
    </row>
    <row r="31" spans="1:11" x14ac:dyDescent="0.25">
      <c r="A31" s="156">
        <v>46030</v>
      </c>
      <c r="B31" s="69" t="s">
        <v>733</v>
      </c>
      <c r="C31" s="69">
        <v>1</v>
      </c>
      <c r="D31" s="69" t="s">
        <v>4</v>
      </c>
      <c r="E31" s="69" t="s">
        <v>11</v>
      </c>
      <c r="F31" s="69" t="s">
        <v>118</v>
      </c>
      <c r="G31" s="69" t="s">
        <v>118</v>
      </c>
      <c r="H31" s="69">
        <v>797</v>
      </c>
      <c r="I31" s="69" t="s">
        <v>60</v>
      </c>
      <c r="K31" s="156"/>
    </row>
    <row r="32" spans="1:11" x14ac:dyDescent="0.25">
      <c r="A32" s="156">
        <v>46030</v>
      </c>
      <c r="B32" s="69" t="s">
        <v>733</v>
      </c>
      <c r="C32" s="69">
        <v>1</v>
      </c>
      <c r="D32" s="69" t="s">
        <v>4</v>
      </c>
      <c r="E32" s="69" t="s">
        <v>11</v>
      </c>
      <c r="F32" s="69" t="s">
        <v>118</v>
      </c>
      <c r="G32" s="69" t="s">
        <v>118</v>
      </c>
      <c r="H32" s="69">
        <v>50.217999999999797</v>
      </c>
      <c r="I32" s="69" t="s">
        <v>107</v>
      </c>
      <c r="K32" s="156"/>
    </row>
    <row r="33" spans="1:11" x14ac:dyDescent="0.25">
      <c r="A33" s="156">
        <v>46030</v>
      </c>
      <c r="B33" s="69" t="s">
        <v>733</v>
      </c>
      <c r="C33" s="69">
        <v>1</v>
      </c>
      <c r="D33" s="69" t="s">
        <v>4</v>
      </c>
      <c r="E33" s="69" t="s">
        <v>11</v>
      </c>
      <c r="F33" s="69" t="s">
        <v>118</v>
      </c>
      <c r="G33" s="69" t="s">
        <v>118</v>
      </c>
      <c r="H33" s="69">
        <v>131.65099999999899</v>
      </c>
      <c r="I33" s="69" t="s">
        <v>108</v>
      </c>
      <c r="K33" s="156"/>
    </row>
    <row r="34" spans="1:11" x14ac:dyDescent="0.25">
      <c r="A34" s="156">
        <v>46030</v>
      </c>
      <c r="B34" s="69" t="s">
        <v>733</v>
      </c>
      <c r="C34" s="69">
        <v>1</v>
      </c>
      <c r="D34" s="69" t="s">
        <v>4</v>
      </c>
      <c r="E34" s="69" t="s">
        <v>12</v>
      </c>
      <c r="F34" s="69" t="s">
        <v>118</v>
      </c>
      <c r="G34" s="69" t="s">
        <v>118</v>
      </c>
      <c r="H34" s="69">
        <v>74.450999999999894</v>
      </c>
      <c r="I34" s="69" t="s">
        <v>108</v>
      </c>
      <c r="K34" s="156"/>
    </row>
    <row r="35" spans="1:11" x14ac:dyDescent="0.25">
      <c r="A35" s="156">
        <v>46030</v>
      </c>
      <c r="B35" s="69" t="s">
        <v>733</v>
      </c>
      <c r="C35" s="69">
        <v>1</v>
      </c>
      <c r="D35" s="69" t="s">
        <v>4</v>
      </c>
      <c r="E35" s="69" t="s">
        <v>12</v>
      </c>
      <c r="F35" s="69" t="s">
        <v>118</v>
      </c>
      <c r="G35" s="69" t="s">
        <v>118</v>
      </c>
      <c r="H35" s="69">
        <v>64.554999999999893</v>
      </c>
      <c r="I35" s="69" t="s">
        <v>107</v>
      </c>
      <c r="K35" s="156"/>
    </row>
    <row r="36" spans="1:11" x14ac:dyDescent="0.25">
      <c r="A36" s="156">
        <v>46030</v>
      </c>
      <c r="B36" s="69" t="s">
        <v>733</v>
      </c>
      <c r="C36" s="69">
        <v>1</v>
      </c>
      <c r="D36" s="69" t="s">
        <v>4</v>
      </c>
      <c r="E36" s="69" t="s">
        <v>12</v>
      </c>
      <c r="F36" s="69" t="s">
        <v>118</v>
      </c>
      <c r="G36" s="69" t="s">
        <v>118</v>
      </c>
      <c r="H36" s="69">
        <v>819</v>
      </c>
      <c r="I36" s="69" t="s">
        <v>60</v>
      </c>
      <c r="K36" s="156"/>
    </row>
    <row r="37" spans="1:11" x14ac:dyDescent="0.25">
      <c r="A37" s="156">
        <v>46030</v>
      </c>
      <c r="B37" s="69" t="s">
        <v>733</v>
      </c>
      <c r="C37" s="69">
        <v>1</v>
      </c>
      <c r="D37" s="69" t="s">
        <v>4</v>
      </c>
      <c r="E37" s="69" t="s">
        <v>12</v>
      </c>
      <c r="F37" s="69" t="s">
        <v>118</v>
      </c>
      <c r="G37" s="69" t="s">
        <v>118</v>
      </c>
      <c r="H37" s="69">
        <v>68.4879999999999</v>
      </c>
      <c r="I37" s="69" t="s">
        <v>80</v>
      </c>
      <c r="K37" s="156"/>
    </row>
    <row r="38" spans="1:11" x14ac:dyDescent="0.25">
      <c r="A38" s="156">
        <v>46030</v>
      </c>
      <c r="B38" s="69" t="s">
        <v>733</v>
      </c>
      <c r="C38" s="69">
        <v>1</v>
      </c>
      <c r="D38" s="69" t="s">
        <v>4</v>
      </c>
      <c r="E38" s="69" t="s">
        <v>12</v>
      </c>
      <c r="F38" s="69" t="s">
        <v>118</v>
      </c>
      <c r="G38" s="69" t="s">
        <v>636</v>
      </c>
      <c r="H38" s="69">
        <v>8.3940000000000001</v>
      </c>
      <c r="I38" s="69" t="s">
        <v>676</v>
      </c>
      <c r="K38" s="156"/>
    </row>
    <row r="39" spans="1:11" x14ac:dyDescent="0.25">
      <c r="A39" s="156">
        <v>46030</v>
      </c>
      <c r="B39" s="69" t="s">
        <v>733</v>
      </c>
      <c r="C39" s="69">
        <v>1</v>
      </c>
      <c r="D39" s="69" t="s">
        <v>4</v>
      </c>
      <c r="E39" s="69" t="s">
        <v>12</v>
      </c>
      <c r="F39" s="69" t="s">
        <v>118</v>
      </c>
      <c r="G39" s="69" t="s">
        <v>118</v>
      </c>
      <c r="H39" s="69">
        <v>467.72400000000101</v>
      </c>
      <c r="I39" s="69" t="s">
        <v>55</v>
      </c>
      <c r="K39" s="156"/>
    </row>
    <row r="40" spans="1:11" x14ac:dyDescent="0.25">
      <c r="A40" s="156">
        <v>46030</v>
      </c>
      <c r="B40" s="69" t="s">
        <v>733</v>
      </c>
      <c r="C40" s="69">
        <v>1</v>
      </c>
      <c r="D40" s="69" t="s">
        <v>4</v>
      </c>
      <c r="E40" s="69" t="s">
        <v>13</v>
      </c>
      <c r="F40" s="69" t="s">
        <v>118</v>
      </c>
      <c r="G40" s="69" t="s">
        <v>118</v>
      </c>
      <c r="H40" s="69">
        <v>1878.9870000000201</v>
      </c>
      <c r="I40" s="69" t="s">
        <v>55</v>
      </c>
      <c r="K40" s="156"/>
    </row>
    <row r="41" spans="1:11" x14ac:dyDescent="0.25">
      <c r="A41" s="156">
        <v>46030</v>
      </c>
      <c r="B41" s="69" t="s">
        <v>733</v>
      </c>
      <c r="C41" s="69">
        <v>1</v>
      </c>
      <c r="D41" s="69" t="s">
        <v>4</v>
      </c>
      <c r="E41" s="69" t="s">
        <v>13</v>
      </c>
      <c r="F41" s="69" t="s">
        <v>118</v>
      </c>
      <c r="G41" s="69" t="s">
        <v>646</v>
      </c>
      <c r="H41" s="69">
        <v>12.527999999999899</v>
      </c>
      <c r="I41" s="69" t="s">
        <v>676</v>
      </c>
      <c r="K41" s="156"/>
    </row>
    <row r="42" spans="1:11" x14ac:dyDescent="0.25">
      <c r="A42" s="156">
        <v>46030</v>
      </c>
      <c r="B42" s="69" t="s">
        <v>733</v>
      </c>
      <c r="C42" s="69">
        <v>1</v>
      </c>
      <c r="D42" s="69" t="s">
        <v>4</v>
      </c>
      <c r="E42" s="69" t="s">
        <v>13</v>
      </c>
      <c r="F42" s="69" t="s">
        <v>118</v>
      </c>
      <c r="G42" s="69" t="s">
        <v>640</v>
      </c>
      <c r="H42" s="69">
        <v>48.484999999999999</v>
      </c>
      <c r="I42" s="69" t="s">
        <v>676</v>
      </c>
      <c r="K42" s="156"/>
    </row>
    <row r="43" spans="1:11" x14ac:dyDescent="0.25">
      <c r="A43" s="156">
        <v>46030</v>
      </c>
      <c r="B43" s="69" t="s">
        <v>733</v>
      </c>
      <c r="C43" s="69">
        <v>1</v>
      </c>
      <c r="D43" s="69" t="s">
        <v>4</v>
      </c>
      <c r="E43" s="69" t="s">
        <v>13</v>
      </c>
      <c r="F43" s="69" t="s">
        <v>118</v>
      </c>
      <c r="G43" s="69" t="s">
        <v>622</v>
      </c>
      <c r="H43" s="69">
        <v>35.096999999999902</v>
      </c>
      <c r="I43" s="69" t="s">
        <v>676</v>
      </c>
      <c r="K43" s="156"/>
    </row>
    <row r="44" spans="1:11" x14ac:dyDescent="0.25">
      <c r="A44" s="156">
        <v>46030</v>
      </c>
      <c r="B44" s="69" t="s">
        <v>733</v>
      </c>
      <c r="C44" s="69">
        <v>1</v>
      </c>
      <c r="D44" s="69" t="s">
        <v>4</v>
      </c>
      <c r="E44" s="69" t="s">
        <v>13</v>
      </c>
      <c r="F44" s="69" t="s">
        <v>118</v>
      </c>
      <c r="G44" s="69" t="s">
        <v>642</v>
      </c>
      <c r="H44" s="69">
        <v>32.040999999999897</v>
      </c>
      <c r="I44" s="69" t="s">
        <v>676</v>
      </c>
      <c r="K44" s="156"/>
    </row>
    <row r="45" spans="1:11" x14ac:dyDescent="0.25">
      <c r="A45" s="156">
        <v>46030</v>
      </c>
      <c r="B45" s="69" t="s">
        <v>733</v>
      </c>
      <c r="C45" s="69">
        <v>1</v>
      </c>
      <c r="D45" s="69" t="s">
        <v>4</v>
      </c>
      <c r="E45" s="69" t="s">
        <v>13</v>
      </c>
      <c r="F45" s="69" t="s">
        <v>118</v>
      </c>
      <c r="G45" s="69" t="s">
        <v>648</v>
      </c>
      <c r="H45" s="69">
        <v>8.2629999999999892</v>
      </c>
      <c r="I45" s="69" t="s">
        <v>676</v>
      </c>
      <c r="K45" s="156"/>
    </row>
    <row r="46" spans="1:11" x14ac:dyDescent="0.25">
      <c r="A46" s="156">
        <v>46030</v>
      </c>
      <c r="B46" s="69" t="s">
        <v>733</v>
      </c>
      <c r="C46" s="69">
        <v>1</v>
      </c>
      <c r="D46" s="69" t="s">
        <v>4</v>
      </c>
      <c r="E46" s="69" t="s">
        <v>13</v>
      </c>
      <c r="F46" s="69" t="s">
        <v>118</v>
      </c>
      <c r="G46" s="69" t="s">
        <v>603</v>
      </c>
      <c r="H46" s="69">
        <v>14.465999999999999</v>
      </c>
      <c r="I46" s="69" t="s">
        <v>676</v>
      </c>
      <c r="K46" s="156"/>
    </row>
    <row r="47" spans="1:11" x14ac:dyDescent="0.25">
      <c r="A47" s="156">
        <v>46030</v>
      </c>
      <c r="B47" s="69" t="s">
        <v>733</v>
      </c>
      <c r="C47" s="69">
        <v>1</v>
      </c>
      <c r="D47" s="69" t="s">
        <v>4</v>
      </c>
      <c r="E47" s="69" t="s">
        <v>13</v>
      </c>
      <c r="F47" s="69" t="s">
        <v>118</v>
      </c>
      <c r="G47" s="69" t="s">
        <v>644</v>
      </c>
      <c r="H47" s="69">
        <v>2.597</v>
      </c>
      <c r="I47" s="69" t="s">
        <v>676</v>
      </c>
      <c r="K47" s="156"/>
    </row>
    <row r="48" spans="1:11" x14ac:dyDescent="0.25">
      <c r="A48" s="156">
        <v>46030</v>
      </c>
      <c r="B48" s="69" t="s">
        <v>733</v>
      </c>
      <c r="C48" s="69">
        <v>1</v>
      </c>
      <c r="D48" s="69" t="s">
        <v>4</v>
      </c>
      <c r="E48" s="69" t="s">
        <v>13</v>
      </c>
      <c r="F48" s="69" t="s">
        <v>118</v>
      </c>
      <c r="G48" s="69" t="s">
        <v>638</v>
      </c>
      <c r="H48" s="69">
        <v>35.851999999999997</v>
      </c>
      <c r="I48" s="69" t="s">
        <v>676</v>
      </c>
      <c r="K48" s="156"/>
    </row>
    <row r="49" spans="1:11" x14ac:dyDescent="0.25">
      <c r="A49" s="156">
        <v>46030</v>
      </c>
      <c r="B49" s="69" t="s">
        <v>733</v>
      </c>
      <c r="C49" s="69">
        <v>1</v>
      </c>
      <c r="D49" s="69" t="s">
        <v>4</v>
      </c>
      <c r="E49" s="69" t="s">
        <v>13</v>
      </c>
      <c r="F49" s="69" t="s">
        <v>118</v>
      </c>
      <c r="G49" s="69" t="s">
        <v>118</v>
      </c>
      <c r="H49" s="69">
        <v>60.434999999999903</v>
      </c>
      <c r="I49" s="69" t="s">
        <v>80</v>
      </c>
      <c r="K49" s="156"/>
    </row>
    <row r="50" spans="1:11" x14ac:dyDescent="0.25">
      <c r="A50" s="156">
        <v>46030</v>
      </c>
      <c r="B50" s="69" t="s">
        <v>733</v>
      </c>
      <c r="C50" s="69">
        <v>1</v>
      </c>
      <c r="D50" s="69" t="s">
        <v>4</v>
      </c>
      <c r="E50" s="69" t="s">
        <v>13</v>
      </c>
      <c r="F50" s="69" t="s">
        <v>118</v>
      </c>
      <c r="G50" s="69" t="s">
        <v>118</v>
      </c>
      <c r="H50" s="69">
        <v>3466</v>
      </c>
      <c r="I50" s="69" t="s">
        <v>60</v>
      </c>
      <c r="K50" s="156"/>
    </row>
    <row r="51" spans="1:11" x14ac:dyDescent="0.25">
      <c r="A51" s="156">
        <v>46030</v>
      </c>
      <c r="B51" s="69" t="s">
        <v>733</v>
      </c>
      <c r="C51" s="69">
        <v>1</v>
      </c>
      <c r="D51" s="69" t="s">
        <v>4</v>
      </c>
      <c r="E51" s="69" t="s">
        <v>13</v>
      </c>
      <c r="F51" s="69" t="s">
        <v>118</v>
      </c>
      <c r="G51" s="69" t="s">
        <v>118</v>
      </c>
      <c r="H51" s="69">
        <v>268.50599999999901</v>
      </c>
      <c r="I51" s="69" t="s">
        <v>107</v>
      </c>
      <c r="K51" s="156"/>
    </row>
    <row r="52" spans="1:11" x14ac:dyDescent="0.25">
      <c r="A52" s="156">
        <v>46030</v>
      </c>
      <c r="B52" s="69" t="s">
        <v>733</v>
      </c>
      <c r="C52" s="69">
        <v>1</v>
      </c>
      <c r="D52" s="69" t="s">
        <v>4</v>
      </c>
      <c r="E52" s="69" t="s">
        <v>13</v>
      </c>
      <c r="F52" s="69" t="s">
        <v>118</v>
      </c>
      <c r="G52" s="69" t="s">
        <v>118</v>
      </c>
      <c r="H52" s="69">
        <v>438.17299999999602</v>
      </c>
      <c r="I52" s="69" t="s">
        <v>108</v>
      </c>
      <c r="K52" s="156"/>
    </row>
    <row r="53" spans="1:11" x14ac:dyDescent="0.25">
      <c r="A53" s="156">
        <v>46030</v>
      </c>
      <c r="B53" s="69" t="s">
        <v>733</v>
      </c>
      <c r="C53" s="69">
        <v>1</v>
      </c>
      <c r="D53" s="69" t="s">
        <v>4</v>
      </c>
      <c r="E53" s="69" t="s">
        <v>14</v>
      </c>
      <c r="F53" s="69" t="s">
        <v>118</v>
      </c>
      <c r="G53" s="69" t="s">
        <v>118</v>
      </c>
      <c r="H53" s="69">
        <v>688.33699999999999</v>
      </c>
      <c r="I53" s="69" t="s">
        <v>108</v>
      </c>
      <c r="K53" s="156"/>
    </row>
    <row r="54" spans="1:11" x14ac:dyDescent="0.25">
      <c r="A54" s="156">
        <v>46030</v>
      </c>
      <c r="B54" s="69" t="s">
        <v>733</v>
      </c>
      <c r="C54" s="69">
        <v>1</v>
      </c>
      <c r="D54" s="69" t="s">
        <v>4</v>
      </c>
      <c r="E54" s="69" t="s">
        <v>14</v>
      </c>
      <c r="F54" s="69" t="s">
        <v>118</v>
      </c>
      <c r="G54" s="69" t="s">
        <v>118</v>
      </c>
      <c r="H54" s="69">
        <v>554.19600000000196</v>
      </c>
      <c r="I54" s="69" t="s">
        <v>107</v>
      </c>
      <c r="K54" s="156"/>
    </row>
    <row r="55" spans="1:11" x14ac:dyDescent="0.25">
      <c r="A55" s="156">
        <v>46030</v>
      </c>
      <c r="B55" s="69" t="s">
        <v>733</v>
      </c>
      <c r="C55" s="69">
        <v>1</v>
      </c>
      <c r="D55" s="69" t="s">
        <v>4</v>
      </c>
      <c r="E55" s="69" t="s">
        <v>14</v>
      </c>
      <c r="F55" s="69" t="s">
        <v>118</v>
      </c>
      <c r="G55" s="69" t="s">
        <v>118</v>
      </c>
      <c r="H55" s="69">
        <v>2879</v>
      </c>
      <c r="I55" s="69" t="s">
        <v>60</v>
      </c>
      <c r="K55" s="156"/>
    </row>
    <row r="56" spans="1:11" x14ac:dyDescent="0.25">
      <c r="A56" s="156">
        <v>46030</v>
      </c>
      <c r="B56" s="69" t="s">
        <v>733</v>
      </c>
      <c r="C56" s="69">
        <v>1</v>
      </c>
      <c r="D56" s="69" t="s">
        <v>4</v>
      </c>
      <c r="E56" s="69" t="s">
        <v>14</v>
      </c>
      <c r="F56" s="69" t="s">
        <v>118</v>
      </c>
      <c r="G56" s="69" t="s">
        <v>118</v>
      </c>
      <c r="H56" s="69">
        <v>224.28799999999899</v>
      </c>
      <c r="I56" s="69" t="s">
        <v>80</v>
      </c>
      <c r="K56" s="156"/>
    </row>
    <row r="57" spans="1:11" x14ac:dyDescent="0.25">
      <c r="A57" s="156">
        <v>46030</v>
      </c>
      <c r="B57" s="69" t="s">
        <v>733</v>
      </c>
      <c r="C57" s="69">
        <v>1</v>
      </c>
      <c r="D57" s="69" t="s">
        <v>4</v>
      </c>
      <c r="E57" s="69" t="s">
        <v>14</v>
      </c>
      <c r="F57" s="69" t="s">
        <v>691</v>
      </c>
      <c r="G57" s="69" t="s">
        <v>118</v>
      </c>
      <c r="H57" s="69">
        <v>14.624000000000001</v>
      </c>
      <c r="I57" s="69" t="s">
        <v>585</v>
      </c>
      <c r="K57" s="156"/>
    </row>
    <row r="58" spans="1:11" x14ac:dyDescent="0.25">
      <c r="A58" s="156">
        <v>46030</v>
      </c>
      <c r="B58" s="69" t="s">
        <v>733</v>
      </c>
      <c r="C58" s="69">
        <v>1</v>
      </c>
      <c r="D58" s="69" t="s">
        <v>4</v>
      </c>
      <c r="E58" s="69" t="s">
        <v>14</v>
      </c>
      <c r="F58" s="69" t="s">
        <v>686</v>
      </c>
      <c r="G58" s="69" t="s">
        <v>118</v>
      </c>
      <c r="H58" s="69">
        <v>11.323</v>
      </c>
      <c r="I58" s="69" t="s">
        <v>585</v>
      </c>
      <c r="K58" s="156"/>
    </row>
    <row r="59" spans="1:11" x14ac:dyDescent="0.25">
      <c r="A59" s="156">
        <v>46030</v>
      </c>
      <c r="B59" s="69" t="s">
        <v>733</v>
      </c>
      <c r="C59" s="69">
        <v>1</v>
      </c>
      <c r="D59" s="69" t="s">
        <v>4</v>
      </c>
      <c r="E59" s="69" t="s">
        <v>14</v>
      </c>
      <c r="F59" s="69" t="s">
        <v>118</v>
      </c>
      <c r="G59" s="69" t="s">
        <v>606</v>
      </c>
      <c r="H59" s="69">
        <v>106.069999999999</v>
      </c>
      <c r="I59" s="69" t="s">
        <v>676</v>
      </c>
      <c r="K59" s="156"/>
    </row>
    <row r="60" spans="1:11" x14ac:dyDescent="0.25">
      <c r="A60" s="156">
        <v>46030</v>
      </c>
      <c r="B60" s="69" t="s">
        <v>733</v>
      </c>
      <c r="C60" s="69">
        <v>1</v>
      </c>
      <c r="D60" s="69" t="s">
        <v>4</v>
      </c>
      <c r="E60" s="69" t="s">
        <v>14</v>
      </c>
      <c r="F60" s="69" t="s">
        <v>118</v>
      </c>
      <c r="G60" s="69" t="s">
        <v>624</v>
      </c>
      <c r="H60" s="69">
        <v>19.599999999999898</v>
      </c>
      <c r="I60" s="69" t="s">
        <v>676</v>
      </c>
      <c r="K60" s="156"/>
    </row>
    <row r="61" spans="1:11" x14ac:dyDescent="0.25">
      <c r="A61" s="156">
        <v>46030</v>
      </c>
      <c r="B61" s="69" t="s">
        <v>733</v>
      </c>
      <c r="C61" s="69">
        <v>1</v>
      </c>
      <c r="D61" s="69" t="s">
        <v>4</v>
      </c>
      <c r="E61" s="69" t="s">
        <v>14</v>
      </c>
      <c r="F61" s="69" t="s">
        <v>118</v>
      </c>
      <c r="G61" s="69" t="s">
        <v>118</v>
      </c>
      <c r="H61" s="69">
        <v>2477.2370000000101</v>
      </c>
      <c r="I61" s="69" t="s">
        <v>55</v>
      </c>
      <c r="K61" s="156"/>
    </row>
    <row r="62" spans="1:11" x14ac:dyDescent="0.25">
      <c r="A62" s="156">
        <v>46030</v>
      </c>
      <c r="B62" s="69" t="s">
        <v>733</v>
      </c>
      <c r="C62" s="69">
        <v>1</v>
      </c>
      <c r="D62" s="69" t="s">
        <v>119</v>
      </c>
      <c r="E62" s="69" t="s">
        <v>14</v>
      </c>
      <c r="F62" s="69" t="s">
        <v>693</v>
      </c>
      <c r="G62" s="69" t="s">
        <v>118</v>
      </c>
      <c r="H62" s="69">
        <v>10.856</v>
      </c>
      <c r="I62" s="69" t="s">
        <v>584</v>
      </c>
      <c r="K62" s="156"/>
    </row>
    <row r="63" spans="1:11" x14ac:dyDescent="0.25">
      <c r="A63" s="156">
        <v>46030</v>
      </c>
      <c r="B63" s="69" t="s">
        <v>733</v>
      </c>
      <c r="C63" s="69">
        <v>1</v>
      </c>
      <c r="D63" s="69" t="s">
        <v>119</v>
      </c>
      <c r="E63" s="69" t="s">
        <v>14</v>
      </c>
      <c r="F63" s="69" t="s">
        <v>691</v>
      </c>
      <c r="G63" s="69" t="s">
        <v>118</v>
      </c>
      <c r="H63" s="69">
        <v>14.624000000000001</v>
      </c>
      <c r="I63" s="69" t="s">
        <v>584</v>
      </c>
      <c r="K63" s="156"/>
    </row>
    <row r="64" spans="1:11" x14ac:dyDescent="0.25">
      <c r="A64" s="156">
        <v>46030</v>
      </c>
      <c r="B64" s="69" t="s">
        <v>733</v>
      </c>
      <c r="C64" s="69">
        <v>1</v>
      </c>
      <c r="D64" s="69" t="s">
        <v>119</v>
      </c>
      <c r="E64" s="69" t="s">
        <v>14</v>
      </c>
      <c r="F64" s="69" t="s">
        <v>723</v>
      </c>
      <c r="G64" s="69" t="s">
        <v>118</v>
      </c>
      <c r="H64" s="69">
        <v>13.125999999999999</v>
      </c>
      <c r="I64" s="69" t="s">
        <v>584</v>
      </c>
      <c r="K64" s="156"/>
    </row>
    <row r="65" spans="1:11" x14ac:dyDescent="0.25">
      <c r="A65" s="156">
        <v>46030</v>
      </c>
      <c r="B65" s="69" t="s">
        <v>733</v>
      </c>
      <c r="C65" s="69">
        <v>1</v>
      </c>
      <c r="D65" s="69" t="s">
        <v>119</v>
      </c>
      <c r="E65" s="69" t="s">
        <v>14</v>
      </c>
      <c r="F65" s="69" t="s">
        <v>686</v>
      </c>
      <c r="G65" s="69" t="s">
        <v>118</v>
      </c>
      <c r="H65" s="69">
        <v>11.323</v>
      </c>
      <c r="I65" s="69" t="s">
        <v>584</v>
      </c>
      <c r="K65" s="156"/>
    </row>
    <row r="66" spans="1:11" x14ac:dyDescent="0.25">
      <c r="A66" s="156">
        <v>46030</v>
      </c>
      <c r="B66" s="69" t="s">
        <v>733</v>
      </c>
      <c r="C66" s="69">
        <v>1</v>
      </c>
      <c r="D66" s="69" t="s">
        <v>4</v>
      </c>
      <c r="E66" s="69" t="s">
        <v>15</v>
      </c>
      <c r="F66" s="69" t="s">
        <v>118</v>
      </c>
      <c r="G66" s="69" t="s">
        <v>118</v>
      </c>
      <c r="H66" s="69">
        <v>1751.95000000001</v>
      </c>
      <c r="I66" s="69" t="s">
        <v>55</v>
      </c>
      <c r="K66" s="156"/>
    </row>
    <row r="67" spans="1:11" x14ac:dyDescent="0.25">
      <c r="A67" s="156">
        <v>46030</v>
      </c>
      <c r="B67" s="69" t="s">
        <v>733</v>
      </c>
      <c r="C67" s="69">
        <v>1</v>
      </c>
      <c r="D67" s="69" t="s">
        <v>4</v>
      </c>
      <c r="E67" s="69" t="s">
        <v>15</v>
      </c>
      <c r="F67" s="69" t="s">
        <v>118</v>
      </c>
      <c r="G67" s="69" t="s">
        <v>118</v>
      </c>
      <c r="H67" s="69">
        <v>90.647999999999897</v>
      </c>
      <c r="I67" s="69" t="s">
        <v>80</v>
      </c>
      <c r="K67" s="156"/>
    </row>
    <row r="68" spans="1:11" x14ac:dyDescent="0.25">
      <c r="A68" s="156">
        <v>46030</v>
      </c>
      <c r="B68" s="69" t="s">
        <v>733</v>
      </c>
      <c r="C68" s="69">
        <v>1</v>
      </c>
      <c r="D68" s="69" t="s">
        <v>4</v>
      </c>
      <c r="E68" s="69" t="s">
        <v>15</v>
      </c>
      <c r="F68" s="69" t="s">
        <v>118</v>
      </c>
      <c r="G68" s="69" t="s">
        <v>118</v>
      </c>
      <c r="H68" s="69">
        <v>2905</v>
      </c>
      <c r="I68" s="69" t="s">
        <v>60</v>
      </c>
      <c r="K68" s="156"/>
    </row>
    <row r="69" spans="1:11" x14ac:dyDescent="0.25">
      <c r="A69" s="156">
        <v>46030</v>
      </c>
      <c r="B69" s="69" t="s">
        <v>733</v>
      </c>
      <c r="C69" s="69">
        <v>1</v>
      </c>
      <c r="D69" s="69" t="s">
        <v>4</v>
      </c>
      <c r="E69" s="69" t="s">
        <v>15</v>
      </c>
      <c r="F69" s="69" t="s">
        <v>118</v>
      </c>
      <c r="G69" s="69" t="s">
        <v>118</v>
      </c>
      <c r="H69" s="69">
        <v>235.21599999999901</v>
      </c>
      <c r="I69" s="69" t="s">
        <v>107</v>
      </c>
      <c r="K69" s="156"/>
    </row>
    <row r="70" spans="1:11" x14ac:dyDescent="0.25">
      <c r="A70" s="156">
        <v>46030</v>
      </c>
      <c r="B70" s="69" t="s">
        <v>733</v>
      </c>
      <c r="C70" s="69">
        <v>1</v>
      </c>
      <c r="D70" s="69" t="s">
        <v>4</v>
      </c>
      <c r="E70" s="69" t="s">
        <v>15</v>
      </c>
      <c r="F70" s="69" t="s">
        <v>118</v>
      </c>
      <c r="G70" s="69" t="s">
        <v>118</v>
      </c>
      <c r="H70" s="69">
        <v>221.96499999999801</v>
      </c>
      <c r="I70" s="69" t="s">
        <v>108</v>
      </c>
      <c r="K70" s="156"/>
    </row>
    <row r="71" spans="1:11" x14ac:dyDescent="0.25">
      <c r="A71" s="156">
        <v>46030</v>
      </c>
      <c r="B71" s="69" t="s">
        <v>733</v>
      </c>
      <c r="C71" s="69">
        <v>1</v>
      </c>
      <c r="D71" s="69" t="s">
        <v>4</v>
      </c>
      <c r="E71" s="69" t="s">
        <v>16</v>
      </c>
      <c r="F71" s="69" t="s">
        <v>118</v>
      </c>
      <c r="G71" s="69" t="s">
        <v>118</v>
      </c>
      <c r="H71" s="69">
        <v>553.42300000000398</v>
      </c>
      <c r="I71" s="69" t="s">
        <v>108</v>
      </c>
      <c r="K71" s="156"/>
    </row>
    <row r="72" spans="1:11" x14ac:dyDescent="0.25">
      <c r="A72" s="156">
        <v>46030</v>
      </c>
      <c r="B72" s="69" t="s">
        <v>733</v>
      </c>
      <c r="C72" s="69">
        <v>1</v>
      </c>
      <c r="D72" s="69" t="s">
        <v>4</v>
      </c>
      <c r="E72" s="69" t="s">
        <v>16</v>
      </c>
      <c r="F72" s="69" t="s">
        <v>118</v>
      </c>
      <c r="G72" s="69" t="s">
        <v>118</v>
      </c>
      <c r="H72" s="69">
        <v>335.72600000000102</v>
      </c>
      <c r="I72" s="69" t="s">
        <v>107</v>
      </c>
      <c r="K72" s="156"/>
    </row>
    <row r="73" spans="1:11" x14ac:dyDescent="0.25">
      <c r="A73" s="156">
        <v>46030</v>
      </c>
      <c r="B73" s="69" t="s">
        <v>733</v>
      </c>
      <c r="C73" s="69">
        <v>1</v>
      </c>
      <c r="D73" s="69" t="s">
        <v>4</v>
      </c>
      <c r="E73" s="69" t="s">
        <v>16</v>
      </c>
      <c r="F73" s="69" t="s">
        <v>118</v>
      </c>
      <c r="G73" s="69" t="s">
        <v>118</v>
      </c>
      <c r="H73" s="69">
        <v>3189</v>
      </c>
      <c r="I73" s="69" t="s">
        <v>60</v>
      </c>
      <c r="K73" s="156"/>
    </row>
    <row r="74" spans="1:11" x14ac:dyDescent="0.25">
      <c r="A74" s="156">
        <v>46030</v>
      </c>
      <c r="B74" s="69" t="s">
        <v>733</v>
      </c>
      <c r="C74" s="69">
        <v>1</v>
      </c>
      <c r="D74" s="69" t="s">
        <v>4</v>
      </c>
      <c r="E74" s="69" t="s">
        <v>16</v>
      </c>
      <c r="F74" s="69" t="s">
        <v>118</v>
      </c>
      <c r="G74" s="69" t="s">
        <v>118</v>
      </c>
      <c r="H74" s="69">
        <v>71.873999999999896</v>
      </c>
      <c r="I74" s="69" t="s">
        <v>80</v>
      </c>
      <c r="K74" s="156"/>
    </row>
    <row r="75" spans="1:11" x14ac:dyDescent="0.25">
      <c r="A75" s="156">
        <v>46030</v>
      </c>
      <c r="B75" s="69" t="s">
        <v>733</v>
      </c>
      <c r="C75" s="69">
        <v>1</v>
      </c>
      <c r="D75" s="69" t="s">
        <v>4</v>
      </c>
      <c r="E75" s="69" t="s">
        <v>16</v>
      </c>
      <c r="F75" s="69" t="s">
        <v>118</v>
      </c>
      <c r="G75" s="69" t="s">
        <v>662</v>
      </c>
      <c r="H75" s="69">
        <v>1.3320000000000001</v>
      </c>
      <c r="I75" s="69" t="s">
        <v>676</v>
      </c>
      <c r="K75" s="156"/>
    </row>
    <row r="76" spans="1:11" x14ac:dyDescent="0.25">
      <c r="A76" s="156">
        <v>46030</v>
      </c>
      <c r="B76" s="69" t="s">
        <v>733</v>
      </c>
      <c r="C76" s="69">
        <v>1</v>
      </c>
      <c r="D76" s="69" t="s">
        <v>4</v>
      </c>
      <c r="E76" s="69" t="s">
        <v>16</v>
      </c>
      <c r="F76" s="69" t="s">
        <v>118</v>
      </c>
      <c r="G76" s="69" t="s">
        <v>118</v>
      </c>
      <c r="H76" s="69">
        <v>1751.049</v>
      </c>
      <c r="I76" s="69" t="s">
        <v>55</v>
      </c>
      <c r="K76" s="156"/>
    </row>
    <row r="77" spans="1:11" x14ac:dyDescent="0.25">
      <c r="A77" s="156">
        <v>46030</v>
      </c>
      <c r="B77" s="69" t="s">
        <v>733</v>
      </c>
      <c r="C77" s="69">
        <v>1</v>
      </c>
      <c r="D77" s="69" t="s">
        <v>119</v>
      </c>
      <c r="E77" s="69" t="s">
        <v>16</v>
      </c>
      <c r="F77" s="69" t="s">
        <v>694</v>
      </c>
      <c r="G77" s="69" t="s">
        <v>118</v>
      </c>
      <c r="H77" s="69">
        <v>9.3919999999999995</v>
      </c>
      <c r="I77" s="69" t="s">
        <v>584</v>
      </c>
      <c r="K77" s="156"/>
    </row>
    <row r="78" spans="1:11" x14ac:dyDescent="0.25">
      <c r="A78" s="156">
        <v>46030</v>
      </c>
      <c r="B78" s="69" t="s">
        <v>733</v>
      </c>
      <c r="C78" s="69">
        <v>1</v>
      </c>
      <c r="D78" s="69" t="s">
        <v>119</v>
      </c>
      <c r="E78" s="69" t="s">
        <v>16</v>
      </c>
      <c r="F78" s="69" t="s">
        <v>695</v>
      </c>
      <c r="G78" s="69" t="s">
        <v>118</v>
      </c>
      <c r="H78" s="69">
        <v>75.938999999999893</v>
      </c>
      <c r="I78" s="69" t="s">
        <v>584</v>
      </c>
      <c r="K78" s="156"/>
    </row>
    <row r="79" spans="1:11" x14ac:dyDescent="0.25">
      <c r="A79" s="156">
        <v>46030</v>
      </c>
      <c r="B79" s="69" t="s">
        <v>733</v>
      </c>
      <c r="C79" s="69">
        <v>1</v>
      </c>
      <c r="D79" s="69" t="s">
        <v>119</v>
      </c>
      <c r="E79" s="69" t="s">
        <v>17</v>
      </c>
      <c r="F79" s="69" t="s">
        <v>724</v>
      </c>
      <c r="G79" s="69" t="s">
        <v>118</v>
      </c>
      <c r="H79" s="69">
        <v>84.197999999999993</v>
      </c>
      <c r="I79" s="69" t="s">
        <v>584</v>
      </c>
      <c r="K79" s="156"/>
    </row>
    <row r="80" spans="1:11" x14ac:dyDescent="0.25">
      <c r="A80" s="156">
        <v>46030</v>
      </c>
      <c r="B80" s="69" t="s">
        <v>733</v>
      </c>
      <c r="C80" s="69">
        <v>1</v>
      </c>
      <c r="D80" s="69" t="s">
        <v>119</v>
      </c>
      <c r="E80" s="69" t="s">
        <v>17</v>
      </c>
      <c r="F80" s="69" t="s">
        <v>698</v>
      </c>
      <c r="G80" s="69" t="s">
        <v>118</v>
      </c>
      <c r="H80" s="69">
        <v>85.391999999999797</v>
      </c>
      <c r="I80" s="69" t="s">
        <v>584</v>
      </c>
      <c r="K80" s="156"/>
    </row>
    <row r="81" spans="1:11" x14ac:dyDescent="0.25">
      <c r="A81" s="156">
        <v>46030</v>
      </c>
      <c r="B81" s="69" t="s">
        <v>733</v>
      </c>
      <c r="C81" s="69">
        <v>1</v>
      </c>
      <c r="D81" s="69" t="s">
        <v>119</v>
      </c>
      <c r="E81" s="69" t="s">
        <v>17</v>
      </c>
      <c r="F81" s="69" t="s">
        <v>725</v>
      </c>
      <c r="G81" s="69" t="s">
        <v>118</v>
      </c>
      <c r="H81" s="69">
        <v>52.043999999999997</v>
      </c>
      <c r="I81" s="69" t="s">
        <v>584</v>
      </c>
      <c r="K81" s="156"/>
    </row>
    <row r="82" spans="1:11" x14ac:dyDescent="0.25">
      <c r="A82" s="156">
        <v>46030</v>
      </c>
      <c r="B82" s="69" t="s">
        <v>733</v>
      </c>
      <c r="C82" s="69">
        <v>1</v>
      </c>
      <c r="D82" s="69" t="s">
        <v>4</v>
      </c>
      <c r="E82" s="69" t="s">
        <v>17</v>
      </c>
      <c r="F82" s="69" t="s">
        <v>118</v>
      </c>
      <c r="G82" s="69" t="s">
        <v>118</v>
      </c>
      <c r="H82" s="69">
        <v>1674.2080000000101</v>
      </c>
      <c r="I82" s="69" t="s">
        <v>55</v>
      </c>
      <c r="K82" s="156"/>
    </row>
    <row r="83" spans="1:11" x14ac:dyDescent="0.25">
      <c r="A83" s="156">
        <v>46030</v>
      </c>
      <c r="B83" s="69" t="s">
        <v>733</v>
      </c>
      <c r="C83" s="69">
        <v>1</v>
      </c>
      <c r="D83" s="69" t="s">
        <v>4</v>
      </c>
      <c r="E83" s="69" t="s">
        <v>17</v>
      </c>
      <c r="F83" s="69" t="s">
        <v>118</v>
      </c>
      <c r="G83" s="69" t="s">
        <v>626</v>
      </c>
      <c r="H83" s="69">
        <v>27.971999999999898</v>
      </c>
      <c r="I83" s="69" t="s">
        <v>676</v>
      </c>
      <c r="K83" s="156"/>
    </row>
    <row r="84" spans="1:11" x14ac:dyDescent="0.25">
      <c r="A84" s="156">
        <v>46030</v>
      </c>
      <c r="B84" s="69" t="s">
        <v>733</v>
      </c>
      <c r="C84" s="69">
        <v>1</v>
      </c>
      <c r="D84" s="69" t="s">
        <v>4</v>
      </c>
      <c r="E84" s="69" t="s">
        <v>17</v>
      </c>
      <c r="F84" s="69" t="s">
        <v>118</v>
      </c>
      <c r="G84" s="69" t="s">
        <v>118</v>
      </c>
      <c r="H84" s="69">
        <v>77.471999999999895</v>
      </c>
      <c r="I84" s="69" t="s">
        <v>80</v>
      </c>
      <c r="K84" s="156"/>
    </row>
    <row r="85" spans="1:11" x14ac:dyDescent="0.25">
      <c r="A85" s="156">
        <v>46030</v>
      </c>
      <c r="B85" s="69" t="s">
        <v>733</v>
      </c>
      <c r="C85" s="69">
        <v>1</v>
      </c>
      <c r="D85" s="69" t="s">
        <v>4</v>
      </c>
      <c r="E85" s="69" t="s">
        <v>17</v>
      </c>
      <c r="F85" s="69" t="s">
        <v>118</v>
      </c>
      <c r="G85" s="69" t="s">
        <v>118</v>
      </c>
      <c r="H85" s="69">
        <v>2906</v>
      </c>
      <c r="I85" s="69" t="s">
        <v>60</v>
      </c>
      <c r="K85" s="156"/>
    </row>
    <row r="86" spans="1:11" x14ac:dyDescent="0.25">
      <c r="A86" s="156">
        <v>46030</v>
      </c>
      <c r="B86" s="69" t="s">
        <v>733</v>
      </c>
      <c r="C86" s="69">
        <v>1</v>
      </c>
      <c r="D86" s="69" t="s">
        <v>4</v>
      </c>
      <c r="E86" s="69" t="s">
        <v>17</v>
      </c>
      <c r="F86" s="69" t="s">
        <v>118</v>
      </c>
      <c r="G86" s="69" t="s">
        <v>118</v>
      </c>
      <c r="H86" s="69">
        <v>297.291</v>
      </c>
      <c r="I86" s="69" t="s">
        <v>107</v>
      </c>
      <c r="K86" s="156"/>
    </row>
    <row r="87" spans="1:11" x14ac:dyDescent="0.25">
      <c r="A87" s="156">
        <v>46030</v>
      </c>
      <c r="B87" s="69" t="s">
        <v>733</v>
      </c>
      <c r="C87" s="69">
        <v>1</v>
      </c>
      <c r="D87" s="69" t="s">
        <v>4</v>
      </c>
      <c r="E87" s="69" t="s">
        <v>17</v>
      </c>
      <c r="F87" s="69" t="s">
        <v>118</v>
      </c>
      <c r="G87" s="69" t="s">
        <v>118</v>
      </c>
      <c r="H87" s="69">
        <v>317.54299999999898</v>
      </c>
      <c r="I87" s="69" t="s">
        <v>108</v>
      </c>
      <c r="K87" s="156"/>
    </row>
    <row r="88" spans="1:11" x14ac:dyDescent="0.25">
      <c r="A88" s="156">
        <v>46030</v>
      </c>
      <c r="B88" s="69" t="s">
        <v>733</v>
      </c>
      <c r="C88" s="69">
        <v>1</v>
      </c>
      <c r="D88" s="69" t="s">
        <v>4</v>
      </c>
      <c r="E88" s="69" t="s">
        <v>18</v>
      </c>
      <c r="F88" s="69" t="s">
        <v>118</v>
      </c>
      <c r="G88" s="69" t="s">
        <v>118</v>
      </c>
      <c r="H88" s="69">
        <v>49.6709999999998</v>
      </c>
      <c r="I88" s="69" t="s">
        <v>108</v>
      </c>
      <c r="K88" s="156"/>
    </row>
    <row r="89" spans="1:11" x14ac:dyDescent="0.25">
      <c r="A89" s="156">
        <v>46030</v>
      </c>
      <c r="B89" s="69" t="s">
        <v>733</v>
      </c>
      <c r="C89" s="69">
        <v>1</v>
      </c>
      <c r="D89" s="69" t="s">
        <v>4</v>
      </c>
      <c r="E89" s="69" t="s">
        <v>18</v>
      </c>
      <c r="F89" s="69" t="s">
        <v>118</v>
      </c>
      <c r="G89" s="69" t="s">
        <v>118</v>
      </c>
      <c r="H89" s="69">
        <v>20.9819999999999</v>
      </c>
      <c r="I89" s="69" t="s">
        <v>107</v>
      </c>
      <c r="K89" s="156"/>
    </row>
    <row r="90" spans="1:11" x14ac:dyDescent="0.25">
      <c r="A90" s="156">
        <v>46030</v>
      </c>
      <c r="B90" s="69" t="s">
        <v>733</v>
      </c>
      <c r="C90" s="69">
        <v>1</v>
      </c>
      <c r="D90" s="69" t="s">
        <v>4</v>
      </c>
      <c r="E90" s="69" t="s">
        <v>18</v>
      </c>
      <c r="F90" s="69" t="s">
        <v>118</v>
      </c>
      <c r="G90" s="69" t="s">
        <v>118</v>
      </c>
      <c r="H90" s="69">
        <v>490</v>
      </c>
      <c r="I90" s="69" t="s">
        <v>60</v>
      </c>
      <c r="K90" s="156"/>
    </row>
    <row r="91" spans="1:11" x14ac:dyDescent="0.25">
      <c r="A91" s="156">
        <v>46030</v>
      </c>
      <c r="B91" s="69" t="s">
        <v>733</v>
      </c>
      <c r="C91" s="69">
        <v>1</v>
      </c>
      <c r="D91" s="69" t="s">
        <v>4</v>
      </c>
      <c r="E91" s="69" t="s">
        <v>18</v>
      </c>
      <c r="F91" s="69" t="s">
        <v>118</v>
      </c>
      <c r="G91" s="69" t="s">
        <v>118</v>
      </c>
      <c r="H91" s="69">
        <v>46.7409999999999</v>
      </c>
      <c r="I91" s="69" t="s">
        <v>80</v>
      </c>
      <c r="K91" s="156"/>
    </row>
    <row r="92" spans="1:11" x14ac:dyDescent="0.25">
      <c r="A92" s="156">
        <v>46030</v>
      </c>
      <c r="B92" s="69" t="s">
        <v>733</v>
      </c>
      <c r="C92" s="69">
        <v>1</v>
      </c>
      <c r="D92" s="69" t="s">
        <v>4</v>
      </c>
      <c r="E92" s="69" t="s">
        <v>18</v>
      </c>
      <c r="F92" s="69" t="s">
        <v>118</v>
      </c>
      <c r="G92" s="69" t="s">
        <v>118</v>
      </c>
      <c r="H92" s="69">
        <v>271.45600000000002</v>
      </c>
      <c r="I92" s="69" t="s">
        <v>55</v>
      </c>
      <c r="K92" s="156"/>
    </row>
    <row r="93" spans="1:11" x14ac:dyDescent="0.25">
      <c r="A93" s="156">
        <v>46030</v>
      </c>
      <c r="B93" s="69" t="s">
        <v>733</v>
      </c>
      <c r="C93" s="69">
        <v>1</v>
      </c>
      <c r="D93" s="69" t="s">
        <v>4</v>
      </c>
      <c r="E93" s="69" t="s">
        <v>19</v>
      </c>
      <c r="F93" s="69" t="s">
        <v>118</v>
      </c>
      <c r="G93" s="69" t="s">
        <v>118</v>
      </c>
      <c r="H93" s="69">
        <v>2176.8310000000201</v>
      </c>
      <c r="I93" s="69" t="s">
        <v>55</v>
      </c>
      <c r="K93" s="156"/>
    </row>
    <row r="94" spans="1:11" x14ac:dyDescent="0.25">
      <c r="A94" s="156">
        <v>46030</v>
      </c>
      <c r="B94" s="69" t="s">
        <v>733</v>
      </c>
      <c r="C94" s="69">
        <v>1</v>
      </c>
      <c r="D94" s="69" t="s">
        <v>119</v>
      </c>
      <c r="E94" s="69" t="s">
        <v>19</v>
      </c>
      <c r="F94" s="69" t="s">
        <v>700</v>
      </c>
      <c r="G94" s="69" t="s">
        <v>118</v>
      </c>
      <c r="H94" s="69">
        <v>32.707000000000001</v>
      </c>
      <c r="I94" s="69" t="s">
        <v>584</v>
      </c>
      <c r="K94" s="156"/>
    </row>
    <row r="95" spans="1:11" x14ac:dyDescent="0.25">
      <c r="A95" s="156">
        <v>46030</v>
      </c>
      <c r="B95" s="69" t="s">
        <v>733</v>
      </c>
      <c r="C95" s="69">
        <v>1</v>
      </c>
      <c r="D95" s="69" t="s">
        <v>119</v>
      </c>
      <c r="E95" s="69" t="s">
        <v>19</v>
      </c>
      <c r="F95" s="69" t="s">
        <v>686</v>
      </c>
      <c r="G95" s="69" t="s">
        <v>118</v>
      </c>
      <c r="H95" s="69">
        <v>25.267999999999901</v>
      </c>
      <c r="I95" s="69" t="s">
        <v>584</v>
      </c>
      <c r="K95" s="156"/>
    </row>
    <row r="96" spans="1:11" x14ac:dyDescent="0.25">
      <c r="A96" s="156">
        <v>46030</v>
      </c>
      <c r="B96" s="69" t="s">
        <v>733</v>
      </c>
      <c r="C96" s="69">
        <v>1</v>
      </c>
      <c r="D96" s="69" t="s">
        <v>4</v>
      </c>
      <c r="E96" s="69" t="s">
        <v>19</v>
      </c>
      <c r="F96" s="69" t="s">
        <v>118</v>
      </c>
      <c r="G96" s="69" t="s">
        <v>118</v>
      </c>
      <c r="H96" s="69">
        <v>247.87099999999899</v>
      </c>
      <c r="I96" s="69" t="s">
        <v>80</v>
      </c>
      <c r="K96" s="156"/>
    </row>
    <row r="97" spans="1:11" x14ac:dyDescent="0.25">
      <c r="A97" s="156">
        <v>46030</v>
      </c>
      <c r="B97" s="69" t="s">
        <v>733</v>
      </c>
      <c r="C97" s="69">
        <v>1</v>
      </c>
      <c r="D97" s="69" t="s">
        <v>4</v>
      </c>
      <c r="E97" s="69" t="s">
        <v>19</v>
      </c>
      <c r="F97" s="69" t="s">
        <v>118</v>
      </c>
      <c r="G97" s="69" t="s">
        <v>665</v>
      </c>
      <c r="H97" s="69">
        <v>3.8660000000000001</v>
      </c>
      <c r="I97" s="69" t="s">
        <v>676</v>
      </c>
      <c r="K97" s="156"/>
    </row>
    <row r="98" spans="1:11" x14ac:dyDescent="0.25">
      <c r="A98" s="156">
        <v>46030</v>
      </c>
      <c r="B98" s="69" t="s">
        <v>733</v>
      </c>
      <c r="C98" s="69">
        <v>1</v>
      </c>
      <c r="D98" s="69" t="s">
        <v>4</v>
      </c>
      <c r="E98" s="69" t="s">
        <v>19</v>
      </c>
      <c r="F98" s="69" t="s">
        <v>118</v>
      </c>
      <c r="G98" s="69" t="s">
        <v>650</v>
      </c>
      <c r="H98" s="69">
        <v>6.86</v>
      </c>
      <c r="I98" s="69" t="s">
        <v>676</v>
      </c>
      <c r="K98" s="156"/>
    </row>
    <row r="99" spans="1:11" x14ac:dyDescent="0.25">
      <c r="A99" s="156">
        <v>46030</v>
      </c>
      <c r="B99" s="69" t="s">
        <v>733</v>
      </c>
      <c r="C99" s="69">
        <v>1</v>
      </c>
      <c r="D99" s="69" t="s">
        <v>4</v>
      </c>
      <c r="E99" s="69" t="s">
        <v>19</v>
      </c>
      <c r="F99" s="69" t="s">
        <v>118</v>
      </c>
      <c r="G99" s="69" t="s">
        <v>118</v>
      </c>
      <c r="H99" s="69">
        <v>3364</v>
      </c>
      <c r="I99" s="69" t="s">
        <v>60</v>
      </c>
      <c r="K99" s="156"/>
    </row>
    <row r="100" spans="1:11" x14ac:dyDescent="0.25">
      <c r="A100" s="156">
        <v>46030</v>
      </c>
      <c r="B100" s="69" t="s">
        <v>733</v>
      </c>
      <c r="C100" s="69">
        <v>1</v>
      </c>
      <c r="D100" s="69" t="s">
        <v>4</v>
      </c>
      <c r="E100" s="69" t="s">
        <v>19</v>
      </c>
      <c r="F100" s="69" t="s">
        <v>118</v>
      </c>
      <c r="G100" s="69" t="s">
        <v>118</v>
      </c>
      <c r="H100" s="69">
        <v>703.40200000000402</v>
      </c>
      <c r="I100" s="69" t="s">
        <v>107</v>
      </c>
      <c r="K100" s="156"/>
    </row>
    <row r="101" spans="1:11" x14ac:dyDescent="0.25">
      <c r="A101" s="156">
        <v>46030</v>
      </c>
      <c r="B101" s="69" t="s">
        <v>733</v>
      </c>
      <c r="C101" s="69">
        <v>1</v>
      </c>
      <c r="D101" s="69" t="s">
        <v>4</v>
      </c>
      <c r="E101" s="69" t="s">
        <v>19</v>
      </c>
      <c r="F101" s="69" t="s">
        <v>118</v>
      </c>
      <c r="G101" s="69" t="s">
        <v>118</v>
      </c>
      <c r="H101" s="69">
        <v>383.14999999999799</v>
      </c>
      <c r="I101" s="69" t="s">
        <v>108</v>
      </c>
      <c r="K101" s="156"/>
    </row>
    <row r="102" spans="1:11" x14ac:dyDescent="0.25">
      <c r="A102" s="156">
        <v>46030</v>
      </c>
      <c r="B102" s="69" t="s">
        <v>733</v>
      </c>
      <c r="C102" s="69">
        <v>1</v>
      </c>
      <c r="D102" s="69" t="s">
        <v>4</v>
      </c>
      <c r="E102" s="69" t="s">
        <v>20</v>
      </c>
      <c r="F102" s="69" t="s">
        <v>118</v>
      </c>
      <c r="G102" s="69" t="s">
        <v>118</v>
      </c>
      <c r="H102" s="69">
        <v>915.10300000000598</v>
      </c>
      <c r="I102" s="69" t="s">
        <v>108</v>
      </c>
      <c r="K102" s="156"/>
    </row>
    <row r="103" spans="1:11" x14ac:dyDescent="0.25">
      <c r="A103" s="156">
        <v>46030</v>
      </c>
      <c r="B103" s="69" t="s">
        <v>733</v>
      </c>
      <c r="C103" s="69">
        <v>1</v>
      </c>
      <c r="D103" s="69" t="s">
        <v>4</v>
      </c>
      <c r="E103" s="69" t="s">
        <v>20</v>
      </c>
      <c r="F103" s="69" t="s">
        <v>118</v>
      </c>
      <c r="G103" s="69" t="s">
        <v>118</v>
      </c>
      <c r="H103" s="69">
        <v>413.75100000000202</v>
      </c>
      <c r="I103" s="69" t="s">
        <v>107</v>
      </c>
      <c r="K103" s="156"/>
    </row>
    <row r="104" spans="1:11" x14ac:dyDescent="0.25">
      <c r="A104" s="156">
        <v>46030</v>
      </c>
      <c r="B104" s="69" t="s">
        <v>733</v>
      </c>
      <c r="C104" s="69">
        <v>1</v>
      </c>
      <c r="D104" s="69" t="s">
        <v>4</v>
      </c>
      <c r="E104" s="69" t="s">
        <v>20</v>
      </c>
      <c r="F104" s="69" t="s">
        <v>118</v>
      </c>
      <c r="G104" s="69" t="s">
        <v>118</v>
      </c>
      <c r="H104" s="69">
        <v>4193</v>
      </c>
      <c r="I104" s="69" t="s">
        <v>60</v>
      </c>
      <c r="K104" s="156"/>
    </row>
    <row r="105" spans="1:11" x14ac:dyDescent="0.25">
      <c r="A105" s="156">
        <v>46030</v>
      </c>
      <c r="B105" s="69" t="s">
        <v>733</v>
      </c>
      <c r="C105" s="69">
        <v>1</v>
      </c>
      <c r="D105" s="69" t="s">
        <v>4</v>
      </c>
      <c r="E105" s="69" t="s">
        <v>20</v>
      </c>
      <c r="F105" s="69" t="s">
        <v>118</v>
      </c>
      <c r="G105" s="69" t="s">
        <v>672</v>
      </c>
      <c r="H105" s="69">
        <v>15.788</v>
      </c>
      <c r="I105" s="69" t="s">
        <v>676</v>
      </c>
      <c r="K105" s="156"/>
    </row>
    <row r="106" spans="1:11" x14ac:dyDescent="0.25">
      <c r="A106" s="156">
        <v>46030</v>
      </c>
      <c r="B106" s="69" t="s">
        <v>733</v>
      </c>
      <c r="C106" s="69">
        <v>1</v>
      </c>
      <c r="D106" s="69" t="s">
        <v>4</v>
      </c>
      <c r="E106" s="69" t="s">
        <v>20</v>
      </c>
      <c r="F106" s="69" t="s">
        <v>118</v>
      </c>
      <c r="G106" s="69" t="s">
        <v>118</v>
      </c>
      <c r="H106" s="69">
        <v>84.935999999999893</v>
      </c>
      <c r="I106" s="69" t="s">
        <v>80</v>
      </c>
      <c r="K106" s="156"/>
    </row>
    <row r="107" spans="1:11" x14ac:dyDescent="0.25">
      <c r="A107" s="156">
        <v>46030</v>
      </c>
      <c r="B107" s="69" t="s">
        <v>733</v>
      </c>
      <c r="C107" s="69">
        <v>1</v>
      </c>
      <c r="D107" s="69" t="s">
        <v>4</v>
      </c>
      <c r="E107" s="69" t="s">
        <v>20</v>
      </c>
      <c r="F107" s="69" t="s">
        <v>118</v>
      </c>
      <c r="G107" s="69" t="s">
        <v>118</v>
      </c>
      <c r="H107" s="69">
        <v>2140.7039999999602</v>
      </c>
      <c r="I107" s="69" t="s">
        <v>55</v>
      </c>
      <c r="K107" s="156"/>
    </row>
    <row r="108" spans="1:11" x14ac:dyDescent="0.25">
      <c r="A108" s="156">
        <v>46030</v>
      </c>
      <c r="B108" s="69" t="s">
        <v>733</v>
      </c>
      <c r="C108" s="69">
        <v>1</v>
      </c>
      <c r="D108" s="69" t="s">
        <v>4</v>
      </c>
      <c r="E108" s="69" t="s">
        <v>21</v>
      </c>
      <c r="F108" s="69" t="s">
        <v>118</v>
      </c>
      <c r="G108" s="69" t="s">
        <v>118</v>
      </c>
      <c r="H108" s="69">
        <v>881.49400000000401</v>
      </c>
      <c r="I108" s="69" t="s">
        <v>55</v>
      </c>
      <c r="K108" s="156"/>
    </row>
    <row r="109" spans="1:11" x14ac:dyDescent="0.25">
      <c r="A109" s="156">
        <v>46030</v>
      </c>
      <c r="B109" s="69" t="s">
        <v>733</v>
      </c>
      <c r="C109" s="69">
        <v>1</v>
      </c>
      <c r="D109" s="69" t="s">
        <v>119</v>
      </c>
      <c r="E109" s="69" t="s">
        <v>21</v>
      </c>
      <c r="F109" s="69" t="s">
        <v>695</v>
      </c>
      <c r="G109" s="69" t="s">
        <v>118</v>
      </c>
      <c r="H109" s="69">
        <v>10.324</v>
      </c>
      <c r="I109" s="69" t="s">
        <v>584</v>
      </c>
      <c r="K109" s="156"/>
    </row>
    <row r="110" spans="1:11" x14ac:dyDescent="0.25">
      <c r="A110" s="156">
        <v>46030</v>
      </c>
      <c r="B110" s="69" t="s">
        <v>733</v>
      </c>
      <c r="C110" s="69">
        <v>1</v>
      </c>
      <c r="D110" s="69" t="s">
        <v>119</v>
      </c>
      <c r="E110" s="69" t="s">
        <v>21</v>
      </c>
      <c r="F110" s="69" t="s">
        <v>687</v>
      </c>
      <c r="G110" s="69" t="s">
        <v>118</v>
      </c>
      <c r="H110" s="69">
        <v>30.37</v>
      </c>
      <c r="I110" s="69" t="s">
        <v>584</v>
      </c>
      <c r="K110" s="156"/>
    </row>
    <row r="111" spans="1:11" x14ac:dyDescent="0.25">
      <c r="A111" s="156">
        <v>46030</v>
      </c>
      <c r="B111" s="69" t="s">
        <v>733</v>
      </c>
      <c r="C111" s="69">
        <v>1</v>
      </c>
      <c r="D111" s="69" t="s">
        <v>4</v>
      </c>
      <c r="E111" s="69" t="s">
        <v>21</v>
      </c>
      <c r="F111" s="69" t="s">
        <v>118</v>
      </c>
      <c r="G111" s="69" t="s">
        <v>118</v>
      </c>
      <c r="H111" s="69">
        <v>53.255999999999901</v>
      </c>
      <c r="I111" s="69" t="s">
        <v>80</v>
      </c>
      <c r="K111" s="156"/>
    </row>
    <row r="112" spans="1:11" x14ac:dyDescent="0.25">
      <c r="A112" s="156">
        <v>46030</v>
      </c>
      <c r="B112" s="69" t="s">
        <v>733</v>
      </c>
      <c r="C112" s="69">
        <v>1</v>
      </c>
      <c r="D112" s="69" t="s">
        <v>4</v>
      </c>
      <c r="E112" s="69" t="s">
        <v>21</v>
      </c>
      <c r="F112" s="69" t="s">
        <v>118</v>
      </c>
      <c r="G112" s="69" t="s">
        <v>118</v>
      </c>
      <c r="H112" s="69">
        <v>1309</v>
      </c>
      <c r="I112" s="69" t="s">
        <v>60</v>
      </c>
      <c r="K112" s="156"/>
    </row>
    <row r="113" spans="1:11" x14ac:dyDescent="0.25">
      <c r="A113" s="156">
        <v>46030</v>
      </c>
      <c r="B113" s="69" t="s">
        <v>733</v>
      </c>
      <c r="C113" s="69">
        <v>1</v>
      </c>
      <c r="D113" s="69" t="s">
        <v>4</v>
      </c>
      <c r="E113" s="69" t="s">
        <v>21</v>
      </c>
      <c r="F113" s="69" t="s">
        <v>118</v>
      </c>
      <c r="G113" s="69" t="s">
        <v>118</v>
      </c>
      <c r="H113" s="69">
        <v>198.50099999999901</v>
      </c>
      <c r="I113" s="69" t="s">
        <v>107</v>
      </c>
      <c r="K113" s="156"/>
    </row>
    <row r="114" spans="1:11" x14ac:dyDescent="0.25">
      <c r="A114" s="156">
        <v>46030</v>
      </c>
      <c r="B114" s="69" t="s">
        <v>733</v>
      </c>
      <c r="C114" s="69">
        <v>1</v>
      </c>
      <c r="D114" s="69" t="s">
        <v>4</v>
      </c>
      <c r="E114" s="69" t="s">
        <v>21</v>
      </c>
      <c r="F114" s="69" t="s">
        <v>118</v>
      </c>
      <c r="G114" s="69" t="s">
        <v>118</v>
      </c>
      <c r="H114" s="69">
        <v>159.604999999999</v>
      </c>
      <c r="I114" s="69" t="s">
        <v>108</v>
      </c>
      <c r="K114" s="156"/>
    </row>
    <row r="115" spans="1:11" x14ac:dyDescent="0.25">
      <c r="A115" s="156">
        <v>46030</v>
      </c>
      <c r="B115" s="69" t="s">
        <v>733</v>
      </c>
      <c r="C115" s="69">
        <v>1</v>
      </c>
      <c r="D115" s="69" t="s">
        <v>4</v>
      </c>
      <c r="E115" s="69" t="s">
        <v>22</v>
      </c>
      <c r="F115" s="69" t="s">
        <v>118</v>
      </c>
      <c r="G115" s="69" t="s">
        <v>118</v>
      </c>
      <c r="H115" s="69">
        <v>286.39999999999998</v>
      </c>
      <c r="I115" s="69" t="s">
        <v>108</v>
      </c>
      <c r="K115" s="156"/>
    </row>
    <row r="116" spans="1:11" x14ac:dyDescent="0.25">
      <c r="A116" s="156">
        <v>46030</v>
      </c>
      <c r="B116" s="69" t="s">
        <v>733</v>
      </c>
      <c r="C116" s="69">
        <v>1</v>
      </c>
      <c r="D116" s="69" t="s">
        <v>4</v>
      </c>
      <c r="E116" s="69" t="s">
        <v>22</v>
      </c>
      <c r="F116" s="69" t="s">
        <v>118</v>
      </c>
      <c r="G116" s="69" t="s">
        <v>118</v>
      </c>
      <c r="H116" s="69">
        <v>113.673999999999</v>
      </c>
      <c r="I116" s="69" t="s">
        <v>107</v>
      </c>
      <c r="K116" s="156"/>
    </row>
    <row r="117" spans="1:11" x14ac:dyDescent="0.25">
      <c r="A117" s="156">
        <v>46030</v>
      </c>
      <c r="B117" s="69" t="s">
        <v>733</v>
      </c>
      <c r="C117" s="69">
        <v>1</v>
      </c>
      <c r="D117" s="69" t="s">
        <v>4</v>
      </c>
      <c r="E117" s="69" t="s">
        <v>22</v>
      </c>
      <c r="F117" s="69" t="s">
        <v>118</v>
      </c>
      <c r="G117" s="69" t="s">
        <v>118</v>
      </c>
      <c r="H117" s="69">
        <v>1332</v>
      </c>
      <c r="I117" s="69" t="s">
        <v>60</v>
      </c>
      <c r="K117" s="156"/>
    </row>
    <row r="118" spans="1:11" x14ac:dyDescent="0.25">
      <c r="A118" s="156">
        <v>46030</v>
      </c>
      <c r="B118" s="69" t="s">
        <v>733</v>
      </c>
      <c r="C118" s="69">
        <v>1</v>
      </c>
      <c r="D118" s="69" t="s">
        <v>4</v>
      </c>
      <c r="E118" s="69" t="s">
        <v>22</v>
      </c>
      <c r="F118" s="69" t="s">
        <v>118</v>
      </c>
      <c r="G118" s="69" t="s">
        <v>118</v>
      </c>
      <c r="H118" s="69">
        <v>65.376999999999995</v>
      </c>
      <c r="I118" s="69" t="s">
        <v>80</v>
      </c>
      <c r="K118" s="156"/>
    </row>
    <row r="119" spans="1:11" x14ac:dyDescent="0.25">
      <c r="A119" s="156">
        <v>46030</v>
      </c>
      <c r="B119" s="69" t="s">
        <v>733</v>
      </c>
      <c r="C119" s="69">
        <v>1</v>
      </c>
      <c r="D119" s="69" t="s">
        <v>4</v>
      </c>
      <c r="E119" s="69" t="s">
        <v>22</v>
      </c>
      <c r="F119" s="69" t="s">
        <v>118</v>
      </c>
      <c r="G119" s="69" t="s">
        <v>118</v>
      </c>
      <c r="H119" s="69">
        <v>976.56600000000503</v>
      </c>
      <c r="I119" s="69" t="s">
        <v>55</v>
      </c>
      <c r="K119" s="156"/>
    </row>
    <row r="120" spans="1:11" x14ac:dyDescent="0.25">
      <c r="A120" s="156">
        <v>46030</v>
      </c>
      <c r="B120" s="69" t="s">
        <v>733</v>
      </c>
      <c r="C120" s="69">
        <v>1</v>
      </c>
      <c r="D120" s="69" t="s">
        <v>4</v>
      </c>
      <c r="E120" s="69" t="s">
        <v>23</v>
      </c>
      <c r="F120" s="69" t="s">
        <v>118</v>
      </c>
      <c r="G120" s="69" t="s">
        <v>118</v>
      </c>
      <c r="H120" s="69">
        <v>1654.0039999999999</v>
      </c>
      <c r="I120" s="69" t="s">
        <v>55</v>
      </c>
      <c r="K120" s="156"/>
    </row>
    <row r="121" spans="1:11" x14ac:dyDescent="0.25">
      <c r="A121" s="156">
        <v>46030</v>
      </c>
      <c r="B121" s="69" t="s">
        <v>733</v>
      </c>
      <c r="C121" s="69">
        <v>1</v>
      </c>
      <c r="D121" s="69" t="s">
        <v>119</v>
      </c>
      <c r="E121" s="69" t="s">
        <v>23</v>
      </c>
      <c r="F121" s="69" t="s">
        <v>694</v>
      </c>
      <c r="G121" s="69" t="s">
        <v>118</v>
      </c>
      <c r="H121" s="69">
        <v>12.2</v>
      </c>
      <c r="I121" s="69" t="s">
        <v>584</v>
      </c>
      <c r="K121" s="156"/>
    </row>
    <row r="122" spans="1:11" x14ac:dyDescent="0.25">
      <c r="A122" s="156">
        <v>46030</v>
      </c>
      <c r="B122" s="69" t="s">
        <v>733</v>
      </c>
      <c r="C122" s="69">
        <v>1</v>
      </c>
      <c r="D122" s="69" t="s">
        <v>4</v>
      </c>
      <c r="E122" s="69" t="s">
        <v>23</v>
      </c>
      <c r="F122" s="69" t="s">
        <v>118</v>
      </c>
      <c r="G122" s="69" t="s">
        <v>118</v>
      </c>
      <c r="H122" s="69">
        <v>352.31200000000001</v>
      </c>
      <c r="I122" s="69" t="s">
        <v>80</v>
      </c>
      <c r="K122" s="156"/>
    </row>
    <row r="123" spans="1:11" x14ac:dyDescent="0.25">
      <c r="A123" s="156">
        <v>46030</v>
      </c>
      <c r="B123" s="69" t="s">
        <v>733</v>
      </c>
      <c r="C123" s="69">
        <v>1</v>
      </c>
      <c r="D123" s="69" t="s">
        <v>4</v>
      </c>
      <c r="E123" s="69" t="s">
        <v>23</v>
      </c>
      <c r="F123" s="69" t="s">
        <v>118</v>
      </c>
      <c r="G123" s="69" t="s">
        <v>118</v>
      </c>
      <c r="H123" s="69">
        <v>2737</v>
      </c>
      <c r="I123" s="69" t="s">
        <v>60</v>
      </c>
      <c r="K123" s="156"/>
    </row>
    <row r="124" spans="1:11" x14ac:dyDescent="0.25">
      <c r="A124" s="156">
        <v>46030</v>
      </c>
      <c r="B124" s="69" t="s">
        <v>733</v>
      </c>
      <c r="C124" s="69">
        <v>1</v>
      </c>
      <c r="D124" s="69" t="s">
        <v>4</v>
      </c>
      <c r="E124" s="69" t="s">
        <v>23</v>
      </c>
      <c r="F124" s="69" t="s">
        <v>118</v>
      </c>
      <c r="G124" s="69" t="s">
        <v>118</v>
      </c>
      <c r="H124" s="69">
        <v>370.43900000000099</v>
      </c>
      <c r="I124" s="69" t="s">
        <v>107</v>
      </c>
      <c r="K124" s="156"/>
    </row>
    <row r="125" spans="1:11" x14ac:dyDescent="0.25">
      <c r="A125" s="156">
        <v>46030</v>
      </c>
      <c r="B125" s="69" t="s">
        <v>733</v>
      </c>
      <c r="C125" s="69">
        <v>1</v>
      </c>
      <c r="D125" s="69" t="s">
        <v>4</v>
      </c>
      <c r="E125" s="69" t="s">
        <v>23</v>
      </c>
      <c r="F125" s="69" t="s">
        <v>118</v>
      </c>
      <c r="G125" s="69" t="s">
        <v>118</v>
      </c>
      <c r="H125" s="69">
        <v>72.690999999999804</v>
      </c>
      <c r="I125" s="69" t="s">
        <v>108</v>
      </c>
      <c r="K125" s="156"/>
    </row>
    <row r="126" spans="1:11" x14ac:dyDescent="0.25">
      <c r="A126" s="156">
        <v>46030</v>
      </c>
      <c r="B126" s="69" t="s">
        <v>733</v>
      </c>
      <c r="C126" s="69">
        <v>1</v>
      </c>
      <c r="D126" s="69" t="s">
        <v>4</v>
      </c>
      <c r="E126" s="69" t="s">
        <v>24</v>
      </c>
      <c r="F126" s="69" t="s">
        <v>118</v>
      </c>
      <c r="G126" s="69" t="s">
        <v>118</v>
      </c>
      <c r="H126" s="69">
        <v>66.843999999999895</v>
      </c>
      <c r="I126" s="69" t="s">
        <v>108</v>
      </c>
      <c r="K126" s="156"/>
    </row>
    <row r="127" spans="1:11" x14ac:dyDescent="0.25">
      <c r="A127" s="156">
        <v>46030</v>
      </c>
      <c r="B127" s="69" t="s">
        <v>733</v>
      </c>
      <c r="C127" s="69">
        <v>1</v>
      </c>
      <c r="D127" s="69" t="s">
        <v>4</v>
      </c>
      <c r="E127" s="69" t="s">
        <v>24</v>
      </c>
      <c r="F127" s="69" t="s">
        <v>118</v>
      </c>
      <c r="G127" s="69" t="s">
        <v>118</v>
      </c>
      <c r="H127" s="69">
        <v>215.56100000000001</v>
      </c>
      <c r="I127" s="69" t="s">
        <v>107</v>
      </c>
      <c r="K127" s="156"/>
    </row>
    <row r="128" spans="1:11" x14ac:dyDescent="0.25">
      <c r="A128" s="156">
        <v>46030</v>
      </c>
      <c r="B128" s="69" t="s">
        <v>733</v>
      </c>
      <c r="C128" s="69">
        <v>1</v>
      </c>
      <c r="D128" s="69" t="s">
        <v>4</v>
      </c>
      <c r="E128" s="69" t="s">
        <v>24</v>
      </c>
      <c r="F128" s="69" t="s">
        <v>118</v>
      </c>
      <c r="G128" s="69" t="s">
        <v>118</v>
      </c>
      <c r="H128" s="69">
        <v>764</v>
      </c>
      <c r="I128" s="69" t="s">
        <v>60</v>
      </c>
      <c r="K128" s="156"/>
    </row>
    <row r="129" spans="1:11" x14ac:dyDescent="0.25">
      <c r="A129" s="156">
        <v>46030</v>
      </c>
      <c r="B129" s="69" t="s">
        <v>733</v>
      </c>
      <c r="C129" s="69">
        <v>1</v>
      </c>
      <c r="D129" s="69" t="s">
        <v>4</v>
      </c>
      <c r="E129" s="69" t="s">
        <v>24</v>
      </c>
      <c r="F129" s="69" t="s">
        <v>118</v>
      </c>
      <c r="G129" s="69" t="s">
        <v>118</v>
      </c>
      <c r="H129" s="69">
        <v>42.540999999999897</v>
      </c>
      <c r="I129" s="69" t="s">
        <v>80</v>
      </c>
      <c r="K129" s="156"/>
    </row>
    <row r="130" spans="1:11" x14ac:dyDescent="0.25">
      <c r="A130" s="156">
        <v>46030</v>
      </c>
      <c r="B130" s="69" t="s">
        <v>733</v>
      </c>
      <c r="C130" s="69">
        <v>1</v>
      </c>
      <c r="D130" s="69" t="s">
        <v>4</v>
      </c>
      <c r="E130" s="69" t="s">
        <v>24</v>
      </c>
      <c r="F130" s="69" t="s">
        <v>118</v>
      </c>
      <c r="G130" s="69" t="s">
        <v>652</v>
      </c>
      <c r="H130" s="69">
        <v>182.102</v>
      </c>
      <c r="I130" s="69" t="s">
        <v>676</v>
      </c>
      <c r="K130" s="156"/>
    </row>
    <row r="131" spans="1:11" x14ac:dyDescent="0.25">
      <c r="A131" s="156">
        <v>46030</v>
      </c>
      <c r="B131" s="69" t="s">
        <v>733</v>
      </c>
      <c r="C131" s="69">
        <v>1</v>
      </c>
      <c r="D131" s="69" t="s">
        <v>4</v>
      </c>
      <c r="E131" s="69" t="s">
        <v>24</v>
      </c>
      <c r="F131" s="69" t="s">
        <v>118</v>
      </c>
      <c r="G131" s="69" t="s">
        <v>118</v>
      </c>
      <c r="H131" s="69">
        <v>480.87000000000103</v>
      </c>
      <c r="I131" s="69" t="s">
        <v>55</v>
      </c>
      <c r="K131" s="156"/>
    </row>
    <row r="132" spans="1:11" x14ac:dyDescent="0.25">
      <c r="A132" s="156">
        <v>46030</v>
      </c>
      <c r="B132" s="69" t="s">
        <v>733</v>
      </c>
      <c r="C132" s="69">
        <v>1</v>
      </c>
      <c r="D132" s="69" t="s">
        <v>4</v>
      </c>
      <c r="E132" s="69" t="s">
        <v>25</v>
      </c>
      <c r="F132" s="69" t="s">
        <v>118</v>
      </c>
      <c r="G132" s="69" t="s">
        <v>118</v>
      </c>
      <c r="H132" s="69">
        <v>1712.02700000001</v>
      </c>
      <c r="I132" s="69" t="s">
        <v>55</v>
      </c>
      <c r="K132" s="156"/>
    </row>
    <row r="133" spans="1:11" x14ac:dyDescent="0.25">
      <c r="A133" s="156">
        <v>46030</v>
      </c>
      <c r="B133" s="69" t="s">
        <v>733</v>
      </c>
      <c r="C133" s="69">
        <v>1</v>
      </c>
      <c r="D133" s="69" t="s">
        <v>4</v>
      </c>
      <c r="E133" s="69" t="s">
        <v>25</v>
      </c>
      <c r="F133" s="69" t="s">
        <v>118</v>
      </c>
      <c r="G133" s="69" t="s">
        <v>118</v>
      </c>
      <c r="H133" s="69">
        <v>71.414999999999907</v>
      </c>
      <c r="I133" s="69" t="s">
        <v>80</v>
      </c>
      <c r="K133" s="156"/>
    </row>
    <row r="134" spans="1:11" x14ac:dyDescent="0.25">
      <c r="A134" s="156">
        <v>46030</v>
      </c>
      <c r="B134" s="69" t="s">
        <v>733</v>
      </c>
      <c r="C134" s="69">
        <v>1</v>
      </c>
      <c r="D134" s="69" t="s">
        <v>4</v>
      </c>
      <c r="E134" s="69" t="s">
        <v>25</v>
      </c>
      <c r="F134" s="69" t="s">
        <v>118</v>
      </c>
      <c r="G134" s="69" t="s">
        <v>118</v>
      </c>
      <c r="H134" s="69">
        <v>3037</v>
      </c>
      <c r="I134" s="69" t="s">
        <v>60</v>
      </c>
      <c r="K134" s="156"/>
    </row>
    <row r="135" spans="1:11" x14ac:dyDescent="0.25">
      <c r="A135" s="156">
        <v>46030</v>
      </c>
      <c r="B135" s="69" t="s">
        <v>733</v>
      </c>
      <c r="C135" s="69">
        <v>1</v>
      </c>
      <c r="D135" s="69" t="s">
        <v>4</v>
      </c>
      <c r="E135" s="69" t="s">
        <v>25</v>
      </c>
      <c r="F135" s="69" t="s">
        <v>118</v>
      </c>
      <c r="G135" s="69" t="s">
        <v>118</v>
      </c>
      <c r="H135" s="69">
        <v>213.18199999999899</v>
      </c>
      <c r="I135" s="69" t="s">
        <v>107</v>
      </c>
      <c r="K135" s="156"/>
    </row>
    <row r="136" spans="1:11" x14ac:dyDescent="0.25">
      <c r="A136" s="156">
        <v>46030</v>
      </c>
      <c r="B136" s="69" t="s">
        <v>733</v>
      </c>
      <c r="C136" s="69">
        <v>1</v>
      </c>
      <c r="D136" s="69" t="s">
        <v>4</v>
      </c>
      <c r="E136" s="69" t="s">
        <v>25</v>
      </c>
      <c r="F136" s="69" t="s">
        <v>118</v>
      </c>
      <c r="G136" s="69" t="s">
        <v>118</v>
      </c>
      <c r="H136" s="69">
        <v>199.45299999999901</v>
      </c>
      <c r="I136" s="69" t="s">
        <v>108</v>
      </c>
      <c r="K136" s="156"/>
    </row>
    <row r="137" spans="1:11" x14ac:dyDescent="0.25">
      <c r="A137" s="156">
        <v>46030</v>
      </c>
      <c r="B137" s="69" t="s">
        <v>733</v>
      </c>
      <c r="C137" s="69">
        <v>1</v>
      </c>
      <c r="D137" s="69" t="s">
        <v>4</v>
      </c>
      <c r="E137" s="69" t="s">
        <v>26</v>
      </c>
      <c r="F137" s="69" t="s">
        <v>118</v>
      </c>
      <c r="G137" s="69" t="s">
        <v>118</v>
      </c>
      <c r="H137" s="69">
        <v>99.773999999999603</v>
      </c>
      <c r="I137" s="69" t="s">
        <v>108</v>
      </c>
      <c r="K137" s="156"/>
    </row>
    <row r="138" spans="1:11" x14ac:dyDescent="0.25">
      <c r="A138" s="156">
        <v>46030</v>
      </c>
      <c r="B138" s="69" t="s">
        <v>733</v>
      </c>
      <c r="C138" s="69">
        <v>1</v>
      </c>
      <c r="D138" s="69" t="s">
        <v>4</v>
      </c>
      <c r="E138" s="69" t="s">
        <v>26</v>
      </c>
      <c r="F138" s="69" t="s">
        <v>118</v>
      </c>
      <c r="G138" s="69" t="s">
        <v>118</v>
      </c>
      <c r="H138" s="69">
        <v>258.41899999999902</v>
      </c>
      <c r="I138" s="69" t="s">
        <v>107</v>
      </c>
      <c r="K138" s="156"/>
    </row>
    <row r="139" spans="1:11" x14ac:dyDescent="0.25">
      <c r="A139" s="156">
        <v>46030</v>
      </c>
      <c r="B139" s="69" t="s">
        <v>733</v>
      </c>
      <c r="C139" s="69">
        <v>1</v>
      </c>
      <c r="D139" s="69" t="s">
        <v>4</v>
      </c>
      <c r="E139" s="69" t="s">
        <v>26</v>
      </c>
      <c r="F139" s="69" t="s">
        <v>118</v>
      </c>
      <c r="G139" s="69" t="s">
        <v>118</v>
      </c>
      <c r="H139" s="69">
        <v>1382</v>
      </c>
      <c r="I139" s="69" t="s">
        <v>60</v>
      </c>
      <c r="K139" s="156"/>
    </row>
    <row r="140" spans="1:11" x14ac:dyDescent="0.25">
      <c r="A140" s="156">
        <v>46030</v>
      </c>
      <c r="B140" s="69" t="s">
        <v>733</v>
      </c>
      <c r="C140" s="69">
        <v>1</v>
      </c>
      <c r="D140" s="69" t="s">
        <v>4</v>
      </c>
      <c r="E140" s="69" t="s">
        <v>26</v>
      </c>
      <c r="F140" s="69" t="s">
        <v>118</v>
      </c>
      <c r="G140" s="69" t="s">
        <v>118</v>
      </c>
      <c r="H140" s="69">
        <v>98.769999999999797</v>
      </c>
      <c r="I140" s="69" t="s">
        <v>80</v>
      </c>
      <c r="K140" s="156"/>
    </row>
    <row r="141" spans="1:11" x14ac:dyDescent="0.25">
      <c r="A141" s="156">
        <v>46030</v>
      </c>
      <c r="B141" s="69" t="s">
        <v>733</v>
      </c>
      <c r="C141" s="69">
        <v>1</v>
      </c>
      <c r="D141" s="69" t="s">
        <v>4</v>
      </c>
      <c r="E141" s="69" t="s">
        <v>26</v>
      </c>
      <c r="F141" s="69" t="s">
        <v>709</v>
      </c>
      <c r="G141" s="69" t="s">
        <v>118</v>
      </c>
      <c r="H141" s="69">
        <v>23.409999999999901</v>
      </c>
      <c r="I141" s="69" t="s">
        <v>585</v>
      </c>
      <c r="K141" s="156"/>
    </row>
    <row r="142" spans="1:11" x14ac:dyDescent="0.25">
      <c r="A142" s="156">
        <v>46030</v>
      </c>
      <c r="B142" s="69" t="s">
        <v>733</v>
      </c>
      <c r="C142" s="69">
        <v>1</v>
      </c>
      <c r="D142" s="69" t="s">
        <v>4</v>
      </c>
      <c r="E142" s="69" t="s">
        <v>26</v>
      </c>
      <c r="F142" s="69" t="s">
        <v>118</v>
      </c>
      <c r="G142" s="69" t="s">
        <v>118</v>
      </c>
      <c r="H142" s="69">
        <v>762.58100000000297</v>
      </c>
      <c r="I142" s="69" t="s">
        <v>55</v>
      </c>
      <c r="K142" s="156"/>
    </row>
    <row r="143" spans="1:11" x14ac:dyDescent="0.25">
      <c r="A143" s="156">
        <v>46030</v>
      </c>
      <c r="B143" s="69" t="s">
        <v>733</v>
      </c>
      <c r="C143" s="69">
        <v>1</v>
      </c>
      <c r="D143" s="69" t="s">
        <v>119</v>
      </c>
      <c r="E143" s="69" t="s">
        <v>26</v>
      </c>
      <c r="F143" s="69" t="s">
        <v>686</v>
      </c>
      <c r="G143" s="69" t="s">
        <v>118</v>
      </c>
      <c r="H143" s="69">
        <v>2.9969999999999999</v>
      </c>
      <c r="I143" s="69" t="s">
        <v>584</v>
      </c>
      <c r="K143" s="156"/>
    </row>
    <row r="144" spans="1:11" x14ac:dyDescent="0.25">
      <c r="A144" s="156">
        <v>46030</v>
      </c>
      <c r="B144" s="69" t="s">
        <v>733</v>
      </c>
      <c r="C144" s="69">
        <v>1</v>
      </c>
      <c r="D144" s="69" t="s">
        <v>119</v>
      </c>
      <c r="E144" s="69" t="s">
        <v>26</v>
      </c>
      <c r="F144" s="69" t="s">
        <v>685</v>
      </c>
      <c r="G144" s="69" t="s">
        <v>118</v>
      </c>
      <c r="H144" s="69">
        <v>2.331</v>
      </c>
      <c r="I144" s="69" t="s">
        <v>584</v>
      </c>
      <c r="K144" s="156"/>
    </row>
    <row r="145" spans="1:11" x14ac:dyDescent="0.25">
      <c r="A145" s="156">
        <v>46030</v>
      </c>
      <c r="B145" s="69" t="s">
        <v>733</v>
      </c>
      <c r="C145" s="69">
        <v>1</v>
      </c>
      <c r="D145" s="69" t="s">
        <v>119</v>
      </c>
      <c r="E145" s="69" t="s">
        <v>26</v>
      </c>
      <c r="F145" s="69" t="s">
        <v>709</v>
      </c>
      <c r="G145" s="69" t="s">
        <v>118</v>
      </c>
      <c r="H145" s="69">
        <v>23.409999999999901</v>
      </c>
      <c r="I145" s="69" t="s">
        <v>584</v>
      </c>
      <c r="K145" s="156"/>
    </row>
    <row r="146" spans="1:11" x14ac:dyDescent="0.25">
      <c r="A146" s="156">
        <v>46030</v>
      </c>
      <c r="B146" s="69" t="s">
        <v>733</v>
      </c>
      <c r="C146" s="69">
        <v>1</v>
      </c>
      <c r="D146" s="69" t="s">
        <v>4</v>
      </c>
      <c r="E146" s="69" t="s">
        <v>27</v>
      </c>
      <c r="F146" s="69" t="s">
        <v>118</v>
      </c>
      <c r="G146" s="69" t="s">
        <v>118</v>
      </c>
      <c r="H146" s="69">
        <v>3751.5380000001301</v>
      </c>
      <c r="I146" s="69" t="s">
        <v>55</v>
      </c>
      <c r="K146" s="156"/>
    </row>
    <row r="147" spans="1:11" x14ac:dyDescent="0.25">
      <c r="A147" s="156">
        <v>46030</v>
      </c>
      <c r="B147" s="69" t="s">
        <v>733</v>
      </c>
      <c r="C147" s="69">
        <v>1</v>
      </c>
      <c r="D147" s="69" t="s">
        <v>4</v>
      </c>
      <c r="E147" s="69" t="s">
        <v>27</v>
      </c>
      <c r="F147" s="69" t="s">
        <v>712</v>
      </c>
      <c r="G147" s="69" t="s">
        <v>118</v>
      </c>
      <c r="H147" s="69">
        <v>6.4290000000000003</v>
      </c>
      <c r="I147" s="69" t="s">
        <v>585</v>
      </c>
      <c r="K147" s="156"/>
    </row>
    <row r="148" spans="1:11" x14ac:dyDescent="0.25">
      <c r="A148" s="156">
        <v>46030</v>
      </c>
      <c r="B148" s="69" t="s">
        <v>733</v>
      </c>
      <c r="C148" s="69">
        <v>1</v>
      </c>
      <c r="D148" s="69" t="s">
        <v>4</v>
      </c>
      <c r="E148" s="69" t="s">
        <v>27</v>
      </c>
      <c r="F148" s="69" t="s">
        <v>118</v>
      </c>
      <c r="G148" s="69" t="s">
        <v>118</v>
      </c>
      <c r="H148" s="69">
        <v>230.737999999999</v>
      </c>
      <c r="I148" s="69" t="s">
        <v>80</v>
      </c>
      <c r="K148" s="156"/>
    </row>
    <row r="149" spans="1:11" x14ac:dyDescent="0.25">
      <c r="A149" s="156">
        <v>46030</v>
      </c>
      <c r="B149" s="69" t="s">
        <v>733</v>
      </c>
      <c r="C149" s="69">
        <v>1</v>
      </c>
      <c r="D149" s="69" t="s">
        <v>4</v>
      </c>
      <c r="E149" s="69" t="s">
        <v>27</v>
      </c>
      <c r="F149" s="69" t="s">
        <v>118</v>
      </c>
      <c r="G149" s="69" t="s">
        <v>620</v>
      </c>
      <c r="H149" s="69">
        <v>22.160999999999898</v>
      </c>
      <c r="I149" s="69" t="s">
        <v>676</v>
      </c>
      <c r="K149" s="156"/>
    </row>
    <row r="150" spans="1:11" x14ac:dyDescent="0.25">
      <c r="A150" s="156">
        <v>46030</v>
      </c>
      <c r="B150" s="69" t="s">
        <v>733</v>
      </c>
      <c r="C150" s="69">
        <v>1</v>
      </c>
      <c r="D150" s="69" t="s">
        <v>4</v>
      </c>
      <c r="E150" s="69" t="s">
        <v>27</v>
      </c>
      <c r="F150" s="69" t="s">
        <v>118</v>
      </c>
      <c r="G150" s="69" t="s">
        <v>118</v>
      </c>
      <c r="H150" s="69">
        <v>6428</v>
      </c>
      <c r="I150" s="69" t="s">
        <v>60</v>
      </c>
      <c r="K150" s="156"/>
    </row>
    <row r="151" spans="1:11" x14ac:dyDescent="0.25">
      <c r="A151" s="156">
        <v>46030</v>
      </c>
      <c r="B151" s="69" t="s">
        <v>733</v>
      </c>
      <c r="C151" s="69">
        <v>1</v>
      </c>
      <c r="D151" s="69" t="s">
        <v>4</v>
      </c>
      <c r="E151" s="69" t="s">
        <v>27</v>
      </c>
      <c r="F151" s="69" t="s">
        <v>118</v>
      </c>
      <c r="G151" s="69" t="s">
        <v>118</v>
      </c>
      <c r="H151" s="69">
        <v>865.88500000000295</v>
      </c>
      <c r="I151" s="69" t="s">
        <v>107</v>
      </c>
      <c r="K151" s="156"/>
    </row>
    <row r="152" spans="1:11" x14ac:dyDescent="0.25">
      <c r="A152" s="156">
        <v>46030</v>
      </c>
      <c r="B152" s="69" t="s">
        <v>733</v>
      </c>
      <c r="C152" s="69">
        <v>1</v>
      </c>
      <c r="D152" s="69" t="s">
        <v>4</v>
      </c>
      <c r="E152" s="69" t="s">
        <v>27</v>
      </c>
      <c r="F152" s="69" t="s">
        <v>118</v>
      </c>
      <c r="G152" s="69" t="s">
        <v>118</v>
      </c>
      <c r="H152" s="69">
        <v>843.75099999999804</v>
      </c>
      <c r="I152" s="69" t="s">
        <v>108</v>
      </c>
      <c r="K152" s="156"/>
    </row>
    <row r="153" spans="1:11" x14ac:dyDescent="0.25">
      <c r="A153" s="156">
        <v>46030</v>
      </c>
      <c r="B153" s="69" t="s">
        <v>733</v>
      </c>
      <c r="C153" s="69">
        <v>1</v>
      </c>
      <c r="D153" s="69" t="s">
        <v>44</v>
      </c>
      <c r="E153" s="69" t="s">
        <v>47</v>
      </c>
      <c r="F153" s="69" t="s">
        <v>118</v>
      </c>
      <c r="G153" s="69" t="s">
        <v>118</v>
      </c>
      <c r="H153" s="69">
        <v>1118.2619999999999</v>
      </c>
      <c r="I153" s="69" t="s">
        <v>55</v>
      </c>
      <c r="K153" s="156"/>
    </row>
    <row r="154" spans="1:11" x14ac:dyDescent="0.25">
      <c r="A154" s="156">
        <v>46030</v>
      </c>
      <c r="B154" s="69" t="s">
        <v>733</v>
      </c>
      <c r="C154" s="69">
        <v>1</v>
      </c>
      <c r="D154" s="69" t="s">
        <v>119</v>
      </c>
      <c r="E154" s="69" t="s">
        <v>47</v>
      </c>
      <c r="F154" s="69" t="s">
        <v>118</v>
      </c>
      <c r="G154" s="69" t="s">
        <v>118</v>
      </c>
      <c r="H154" s="69">
        <v>25.454000000000001</v>
      </c>
      <c r="I154" s="69" t="s">
        <v>80</v>
      </c>
      <c r="K154" s="156"/>
    </row>
    <row r="155" spans="1:11" x14ac:dyDescent="0.25">
      <c r="A155" s="156">
        <v>46030</v>
      </c>
      <c r="B155" s="69" t="s">
        <v>733</v>
      </c>
      <c r="C155" s="69">
        <v>1</v>
      </c>
      <c r="D155" s="69" t="s">
        <v>44</v>
      </c>
      <c r="E155" s="69" t="s">
        <v>47</v>
      </c>
      <c r="F155" s="69" t="s">
        <v>118</v>
      </c>
      <c r="G155" s="69" t="s">
        <v>118</v>
      </c>
      <c r="H155" s="69">
        <v>1827</v>
      </c>
      <c r="I155" s="69" t="s">
        <v>60</v>
      </c>
      <c r="K155" s="156"/>
    </row>
    <row r="156" spans="1:11" x14ac:dyDescent="0.25">
      <c r="A156" s="156">
        <v>46030</v>
      </c>
      <c r="B156" s="69" t="s">
        <v>733</v>
      </c>
      <c r="C156" s="69">
        <v>1</v>
      </c>
      <c r="D156" s="69" t="s">
        <v>119</v>
      </c>
      <c r="E156" s="69" t="s">
        <v>47</v>
      </c>
      <c r="F156" s="69" t="s">
        <v>118</v>
      </c>
      <c r="G156" s="69" t="s">
        <v>118</v>
      </c>
      <c r="H156" s="69">
        <v>193.22199999999901</v>
      </c>
      <c r="I156" s="69" t="s">
        <v>107</v>
      </c>
      <c r="K156" s="156"/>
    </row>
    <row r="157" spans="1:11" x14ac:dyDescent="0.25">
      <c r="A157" s="156">
        <v>46030</v>
      </c>
      <c r="B157" s="69" t="s">
        <v>733</v>
      </c>
      <c r="C157" s="69">
        <v>1</v>
      </c>
      <c r="D157" s="69" t="s">
        <v>119</v>
      </c>
      <c r="E157" s="69" t="s">
        <v>47</v>
      </c>
      <c r="F157" s="69" t="s">
        <v>118</v>
      </c>
      <c r="G157" s="69" t="s">
        <v>118</v>
      </c>
      <c r="H157" s="69">
        <v>296.74099999999902</v>
      </c>
      <c r="I157" s="69" t="s">
        <v>108</v>
      </c>
      <c r="K157" s="156"/>
    </row>
    <row r="158" spans="1:11" x14ac:dyDescent="0.25">
      <c r="A158" s="156">
        <v>46030</v>
      </c>
      <c r="B158" s="69" t="s">
        <v>733</v>
      </c>
      <c r="C158" s="69">
        <v>1</v>
      </c>
      <c r="D158" s="69" t="s">
        <v>119</v>
      </c>
      <c r="E158" s="69" t="s">
        <v>48</v>
      </c>
      <c r="F158" s="69" t="s">
        <v>118</v>
      </c>
      <c r="G158" s="69" t="s">
        <v>118</v>
      </c>
      <c r="H158" s="69">
        <v>255.017</v>
      </c>
      <c r="I158" s="69" t="s">
        <v>108</v>
      </c>
      <c r="K158" s="156"/>
    </row>
    <row r="159" spans="1:11" x14ac:dyDescent="0.25">
      <c r="A159" s="156">
        <v>46030</v>
      </c>
      <c r="B159" s="69" t="s">
        <v>733</v>
      </c>
      <c r="C159" s="69">
        <v>1</v>
      </c>
      <c r="D159" s="69" t="s">
        <v>119</v>
      </c>
      <c r="E159" s="69" t="s">
        <v>48</v>
      </c>
      <c r="F159" s="69" t="s">
        <v>118</v>
      </c>
      <c r="G159" s="69" t="s">
        <v>118</v>
      </c>
      <c r="H159" s="69">
        <v>323.62400000000002</v>
      </c>
      <c r="I159" s="69" t="s">
        <v>107</v>
      </c>
      <c r="K159" s="156"/>
    </row>
    <row r="160" spans="1:11" x14ac:dyDescent="0.25">
      <c r="A160" s="156">
        <v>46030</v>
      </c>
      <c r="B160" s="69" t="s">
        <v>733</v>
      </c>
      <c r="C160" s="69">
        <v>1</v>
      </c>
      <c r="D160" s="69" t="s">
        <v>119</v>
      </c>
      <c r="E160" s="69" t="s">
        <v>48</v>
      </c>
      <c r="F160" s="69" t="s">
        <v>712</v>
      </c>
      <c r="G160" s="69" t="s">
        <v>118</v>
      </c>
      <c r="H160" s="69">
        <v>6.4290000000000003</v>
      </c>
      <c r="I160" s="69" t="s">
        <v>585</v>
      </c>
      <c r="K160" s="156"/>
    </row>
    <row r="161" spans="1:11" x14ac:dyDescent="0.25">
      <c r="A161" s="156">
        <v>46030</v>
      </c>
      <c r="B161" s="69" t="s">
        <v>733</v>
      </c>
      <c r="C161" s="69">
        <v>1</v>
      </c>
      <c r="D161" s="69" t="s">
        <v>44</v>
      </c>
      <c r="E161" s="69" t="s">
        <v>48</v>
      </c>
      <c r="F161" s="69" t="s">
        <v>118</v>
      </c>
      <c r="G161" s="69" t="s">
        <v>118</v>
      </c>
      <c r="H161" s="69">
        <v>2445</v>
      </c>
      <c r="I161" s="69" t="s">
        <v>60</v>
      </c>
      <c r="K161" s="156"/>
    </row>
    <row r="162" spans="1:11" x14ac:dyDescent="0.25">
      <c r="A162" s="156">
        <v>46030</v>
      </c>
      <c r="B162" s="69" t="s">
        <v>733</v>
      </c>
      <c r="C162" s="69">
        <v>1</v>
      </c>
      <c r="D162" s="69" t="s">
        <v>119</v>
      </c>
      <c r="E162" s="69" t="s">
        <v>48</v>
      </c>
      <c r="F162" s="69" t="s">
        <v>118</v>
      </c>
      <c r="G162" s="69" t="s">
        <v>118</v>
      </c>
      <c r="H162" s="69">
        <v>62.607999999999898</v>
      </c>
      <c r="I162" s="69" t="s">
        <v>80</v>
      </c>
      <c r="K162" s="156"/>
    </row>
    <row r="163" spans="1:11" x14ac:dyDescent="0.25">
      <c r="A163" s="156">
        <v>46030</v>
      </c>
      <c r="B163" s="69" t="s">
        <v>733</v>
      </c>
      <c r="C163" s="69">
        <v>1</v>
      </c>
      <c r="D163" s="69" t="s">
        <v>44</v>
      </c>
      <c r="E163" s="69" t="s">
        <v>48</v>
      </c>
      <c r="F163" s="69" t="s">
        <v>118</v>
      </c>
      <c r="G163" s="69" t="s">
        <v>118</v>
      </c>
      <c r="H163" s="69">
        <v>1275.5330000000099</v>
      </c>
      <c r="I163" s="69" t="s">
        <v>55</v>
      </c>
      <c r="K163" s="156"/>
    </row>
    <row r="164" spans="1:11" x14ac:dyDescent="0.25">
      <c r="A164" s="156">
        <v>46030</v>
      </c>
      <c r="B164" s="69" t="s">
        <v>733</v>
      </c>
      <c r="C164" s="69">
        <v>1</v>
      </c>
      <c r="D164" s="69" t="s">
        <v>119</v>
      </c>
      <c r="E164" s="69" t="s">
        <v>48</v>
      </c>
      <c r="F164" s="69" t="s">
        <v>710</v>
      </c>
      <c r="G164" s="69" t="s">
        <v>118</v>
      </c>
      <c r="H164" s="69">
        <v>13.358000000000001</v>
      </c>
      <c r="I164" s="69" t="s">
        <v>584</v>
      </c>
      <c r="K164" s="156"/>
    </row>
    <row r="165" spans="1:11" x14ac:dyDescent="0.25">
      <c r="A165" s="156">
        <v>46030</v>
      </c>
      <c r="B165" s="69" t="s">
        <v>733</v>
      </c>
      <c r="C165" s="69">
        <v>1</v>
      </c>
      <c r="D165" s="69" t="s">
        <v>119</v>
      </c>
      <c r="E165" s="69" t="s">
        <v>48</v>
      </c>
      <c r="F165" s="69" t="s">
        <v>712</v>
      </c>
      <c r="G165" s="69" t="s">
        <v>118</v>
      </c>
      <c r="H165" s="69">
        <v>6.4290000000000003</v>
      </c>
      <c r="I165" s="69" t="s">
        <v>584</v>
      </c>
      <c r="K165" s="156"/>
    </row>
    <row r="166" spans="1:11" x14ac:dyDescent="0.25">
      <c r="A166" s="156">
        <v>46030</v>
      </c>
      <c r="B166" s="69" t="s">
        <v>733</v>
      </c>
      <c r="C166" s="69">
        <v>1</v>
      </c>
      <c r="D166" s="69" t="s">
        <v>119</v>
      </c>
      <c r="E166" s="69" t="s">
        <v>49</v>
      </c>
      <c r="F166" s="69" t="s">
        <v>688</v>
      </c>
      <c r="G166" s="69" t="s">
        <v>118</v>
      </c>
      <c r="H166" s="69">
        <v>126.960999999999</v>
      </c>
      <c r="I166" s="69" t="s">
        <v>584</v>
      </c>
      <c r="K166" s="156"/>
    </row>
    <row r="167" spans="1:11" x14ac:dyDescent="0.25">
      <c r="A167" s="156">
        <v>46030</v>
      </c>
      <c r="B167" s="69" t="s">
        <v>733</v>
      </c>
      <c r="C167" s="69">
        <v>1</v>
      </c>
      <c r="D167" s="69" t="s">
        <v>44</v>
      </c>
      <c r="E167" s="69" t="s">
        <v>49</v>
      </c>
      <c r="F167" s="69" t="s">
        <v>118</v>
      </c>
      <c r="G167" s="69" t="s">
        <v>118</v>
      </c>
      <c r="H167" s="69">
        <v>1357.7430000000199</v>
      </c>
      <c r="I167" s="69" t="s">
        <v>55</v>
      </c>
      <c r="K167" s="156"/>
    </row>
    <row r="168" spans="1:11" x14ac:dyDescent="0.25">
      <c r="A168" s="156">
        <v>46030</v>
      </c>
      <c r="B168" s="69" t="s">
        <v>733</v>
      </c>
      <c r="C168" s="69">
        <v>1</v>
      </c>
      <c r="D168" s="69" t="s">
        <v>119</v>
      </c>
      <c r="E168" s="69" t="s">
        <v>49</v>
      </c>
      <c r="F168" s="69" t="s">
        <v>118</v>
      </c>
      <c r="G168" s="69" t="s">
        <v>118</v>
      </c>
      <c r="H168" s="69">
        <v>142.67599999999999</v>
      </c>
      <c r="I168" s="69" t="s">
        <v>80</v>
      </c>
      <c r="K168" s="156"/>
    </row>
    <row r="169" spans="1:11" x14ac:dyDescent="0.25">
      <c r="A169" s="156">
        <v>46030</v>
      </c>
      <c r="B169" s="69" t="s">
        <v>733</v>
      </c>
      <c r="C169" s="69">
        <v>1</v>
      </c>
      <c r="D169" s="69" t="s">
        <v>44</v>
      </c>
      <c r="E169" s="69" t="s">
        <v>49</v>
      </c>
      <c r="F169" s="69" t="s">
        <v>118</v>
      </c>
      <c r="G169" s="69" t="s">
        <v>118</v>
      </c>
      <c r="H169" s="69">
        <v>2235</v>
      </c>
      <c r="I169" s="69" t="s">
        <v>60</v>
      </c>
      <c r="K169" s="156"/>
    </row>
    <row r="170" spans="1:11" x14ac:dyDescent="0.25">
      <c r="A170" s="156">
        <v>46030</v>
      </c>
      <c r="B170" s="69" t="s">
        <v>733</v>
      </c>
      <c r="C170" s="69">
        <v>1</v>
      </c>
      <c r="D170" s="69" t="s">
        <v>119</v>
      </c>
      <c r="E170" s="69" t="s">
        <v>49</v>
      </c>
      <c r="F170" s="69" t="s">
        <v>118</v>
      </c>
      <c r="G170" s="69" t="s">
        <v>118</v>
      </c>
      <c r="H170" s="69">
        <v>349.03899999999999</v>
      </c>
      <c r="I170" s="69" t="s">
        <v>107</v>
      </c>
      <c r="K170" s="156"/>
    </row>
    <row r="171" spans="1:11" x14ac:dyDescent="0.25">
      <c r="A171" s="156">
        <v>46030</v>
      </c>
      <c r="B171" s="69" t="s">
        <v>733</v>
      </c>
      <c r="C171" s="69">
        <v>1</v>
      </c>
      <c r="D171" s="69" t="s">
        <v>119</v>
      </c>
      <c r="E171" s="69" t="s">
        <v>49</v>
      </c>
      <c r="F171" s="69" t="s">
        <v>118</v>
      </c>
      <c r="G171" s="69" t="s">
        <v>118</v>
      </c>
      <c r="H171" s="69">
        <v>291.99299999999999</v>
      </c>
      <c r="I171" s="69" t="s">
        <v>108</v>
      </c>
      <c r="K171" s="156"/>
    </row>
    <row r="172" spans="1:11" x14ac:dyDescent="0.25">
      <c r="A172" s="156">
        <v>46030</v>
      </c>
      <c r="B172" s="69" t="s">
        <v>733</v>
      </c>
      <c r="C172" s="69">
        <v>1</v>
      </c>
      <c r="D172" s="69" t="s">
        <v>4</v>
      </c>
      <c r="E172" s="69" t="s">
        <v>28</v>
      </c>
      <c r="F172" s="69" t="s">
        <v>118</v>
      </c>
      <c r="G172" s="69" t="s">
        <v>118</v>
      </c>
      <c r="H172" s="69">
        <v>2196</v>
      </c>
      <c r="I172" s="69" t="s">
        <v>60</v>
      </c>
      <c r="K172" s="156"/>
    </row>
    <row r="173" spans="1:11" x14ac:dyDescent="0.25">
      <c r="A173" s="156">
        <v>46030</v>
      </c>
      <c r="B173" s="69" t="s">
        <v>733</v>
      </c>
      <c r="C173" s="69">
        <v>1</v>
      </c>
      <c r="D173" s="69" t="s">
        <v>4</v>
      </c>
      <c r="E173" s="69" t="s">
        <v>28</v>
      </c>
      <c r="F173" s="69" t="s">
        <v>118</v>
      </c>
      <c r="G173" s="69" t="s">
        <v>118</v>
      </c>
      <c r="H173" s="69">
        <v>355.57099999999798</v>
      </c>
      <c r="I173" s="69" t="s">
        <v>108</v>
      </c>
      <c r="K173" s="156"/>
    </row>
    <row r="174" spans="1:11" x14ac:dyDescent="0.25">
      <c r="A174" s="156">
        <v>46030</v>
      </c>
      <c r="B174" s="69" t="s">
        <v>733</v>
      </c>
      <c r="C174" s="69">
        <v>1</v>
      </c>
      <c r="D174" s="69" t="s">
        <v>4</v>
      </c>
      <c r="E174" s="69" t="s">
        <v>28</v>
      </c>
      <c r="F174" s="69" t="s">
        <v>118</v>
      </c>
      <c r="G174" s="69" t="s">
        <v>118</v>
      </c>
      <c r="H174" s="69">
        <v>165.45599999999899</v>
      </c>
      <c r="I174" s="69" t="s">
        <v>107</v>
      </c>
      <c r="K174" s="156"/>
    </row>
    <row r="175" spans="1:11" x14ac:dyDescent="0.25">
      <c r="A175" s="156">
        <v>46030</v>
      </c>
      <c r="B175" s="69" t="s">
        <v>733</v>
      </c>
      <c r="C175" s="69">
        <v>1</v>
      </c>
      <c r="D175" s="69" t="s">
        <v>119</v>
      </c>
      <c r="E175" s="69" t="s">
        <v>28</v>
      </c>
      <c r="F175" s="69" t="s">
        <v>726</v>
      </c>
      <c r="G175" s="69" t="s">
        <v>118</v>
      </c>
      <c r="H175" s="69">
        <v>24.994999999999902</v>
      </c>
      <c r="I175" s="69" t="s">
        <v>584</v>
      </c>
      <c r="K175" s="156"/>
    </row>
    <row r="176" spans="1:11" x14ac:dyDescent="0.25">
      <c r="A176" s="156">
        <v>46030</v>
      </c>
      <c r="B176" s="69" t="s">
        <v>733</v>
      </c>
      <c r="C176" s="69">
        <v>1</v>
      </c>
      <c r="D176" s="69" t="s">
        <v>4</v>
      </c>
      <c r="E176" s="69" t="s">
        <v>28</v>
      </c>
      <c r="F176" s="69" t="s">
        <v>118</v>
      </c>
      <c r="G176" s="69" t="s">
        <v>118</v>
      </c>
      <c r="H176" s="69">
        <v>1348.2249999999999</v>
      </c>
      <c r="I176" s="69" t="s">
        <v>55</v>
      </c>
      <c r="K176" s="156"/>
    </row>
    <row r="177" spans="1:11" x14ac:dyDescent="0.25">
      <c r="A177" s="156">
        <v>46030</v>
      </c>
      <c r="B177" s="69" t="s">
        <v>733</v>
      </c>
      <c r="C177" s="69">
        <v>1</v>
      </c>
      <c r="D177" s="69" t="s">
        <v>4</v>
      </c>
      <c r="E177" s="69" t="s">
        <v>28</v>
      </c>
      <c r="F177" s="69" t="s">
        <v>118</v>
      </c>
      <c r="G177" s="69" t="s">
        <v>658</v>
      </c>
      <c r="H177" s="69">
        <v>5.0659999999999998</v>
      </c>
      <c r="I177" s="69" t="s">
        <v>676</v>
      </c>
      <c r="K177" s="156"/>
    </row>
    <row r="178" spans="1:11" x14ac:dyDescent="0.25">
      <c r="A178" s="156">
        <v>46030</v>
      </c>
      <c r="B178" s="69" t="s">
        <v>733</v>
      </c>
      <c r="C178" s="69">
        <v>1</v>
      </c>
      <c r="D178" s="69" t="s">
        <v>4</v>
      </c>
      <c r="E178" s="69" t="s">
        <v>28</v>
      </c>
      <c r="F178" s="69" t="s">
        <v>118</v>
      </c>
      <c r="G178" s="69" t="s">
        <v>654</v>
      </c>
      <c r="H178" s="69">
        <v>22.959</v>
      </c>
      <c r="I178" s="69" t="s">
        <v>676</v>
      </c>
      <c r="K178" s="156"/>
    </row>
    <row r="179" spans="1:11" x14ac:dyDescent="0.25">
      <c r="A179" s="156">
        <v>46030</v>
      </c>
      <c r="B179" s="69" t="s">
        <v>733</v>
      </c>
      <c r="C179" s="69">
        <v>1</v>
      </c>
      <c r="D179" s="69" t="s">
        <v>4</v>
      </c>
      <c r="E179" s="69" t="s">
        <v>28</v>
      </c>
      <c r="F179" s="69" t="s">
        <v>118</v>
      </c>
      <c r="G179" s="69" t="s">
        <v>656</v>
      </c>
      <c r="H179" s="69">
        <v>11.962999999999999</v>
      </c>
      <c r="I179" s="69" t="s">
        <v>676</v>
      </c>
      <c r="K179" s="156"/>
    </row>
    <row r="180" spans="1:11" x14ac:dyDescent="0.25">
      <c r="A180" s="156">
        <v>46030</v>
      </c>
      <c r="B180" s="69" t="s">
        <v>733</v>
      </c>
      <c r="C180" s="69">
        <v>1</v>
      </c>
      <c r="D180" s="69" t="s">
        <v>4</v>
      </c>
      <c r="E180" s="69" t="s">
        <v>28</v>
      </c>
      <c r="F180" s="69" t="s">
        <v>118</v>
      </c>
      <c r="G180" s="69" t="s">
        <v>632</v>
      </c>
      <c r="H180" s="69">
        <v>22.81</v>
      </c>
      <c r="I180" s="69" t="s">
        <v>676</v>
      </c>
      <c r="K180" s="156"/>
    </row>
    <row r="181" spans="1:11" x14ac:dyDescent="0.25">
      <c r="A181" s="156">
        <v>46030</v>
      </c>
      <c r="B181" s="69" t="s">
        <v>733</v>
      </c>
      <c r="C181" s="69">
        <v>1</v>
      </c>
      <c r="D181" s="69" t="s">
        <v>4</v>
      </c>
      <c r="E181" s="69" t="s">
        <v>28</v>
      </c>
      <c r="F181" s="69" t="s">
        <v>118</v>
      </c>
      <c r="G181" s="69" t="s">
        <v>118</v>
      </c>
      <c r="H181" s="69">
        <v>108.524999999999</v>
      </c>
      <c r="I181" s="69" t="s">
        <v>80</v>
      </c>
      <c r="K181" s="156"/>
    </row>
    <row r="182" spans="1:11" x14ac:dyDescent="0.25">
      <c r="A182" s="156">
        <v>46030</v>
      </c>
      <c r="B182" s="69" t="s">
        <v>733</v>
      </c>
      <c r="C182" s="69">
        <v>1</v>
      </c>
      <c r="D182" s="69" t="s">
        <v>4</v>
      </c>
      <c r="E182" s="69" t="s">
        <v>29</v>
      </c>
      <c r="F182" s="69" t="s">
        <v>118</v>
      </c>
      <c r="G182" s="69" t="s">
        <v>118</v>
      </c>
      <c r="H182" s="69">
        <v>34.443999999999903</v>
      </c>
      <c r="I182" s="69" t="s">
        <v>80</v>
      </c>
      <c r="K182" s="156"/>
    </row>
    <row r="183" spans="1:11" x14ac:dyDescent="0.25">
      <c r="A183" s="156">
        <v>46030</v>
      </c>
      <c r="B183" s="69" t="s">
        <v>733</v>
      </c>
      <c r="C183" s="69">
        <v>1</v>
      </c>
      <c r="D183" s="69" t="s">
        <v>4</v>
      </c>
      <c r="E183" s="69" t="s">
        <v>29</v>
      </c>
      <c r="F183" s="69" t="s">
        <v>118</v>
      </c>
      <c r="G183" s="69" t="s">
        <v>634</v>
      </c>
      <c r="H183" s="69">
        <v>3.931</v>
      </c>
      <c r="I183" s="69" t="s">
        <v>676</v>
      </c>
      <c r="K183" s="156"/>
    </row>
    <row r="184" spans="1:11" x14ac:dyDescent="0.25">
      <c r="A184" s="156">
        <v>46030</v>
      </c>
      <c r="B184" s="69" t="s">
        <v>733</v>
      </c>
      <c r="C184" s="69">
        <v>1</v>
      </c>
      <c r="D184" s="69" t="s">
        <v>4</v>
      </c>
      <c r="E184" s="69" t="s">
        <v>29</v>
      </c>
      <c r="F184" s="69" t="s">
        <v>118</v>
      </c>
      <c r="G184" s="69" t="s">
        <v>118</v>
      </c>
      <c r="H184" s="69">
        <v>751.79000000000406</v>
      </c>
      <c r="I184" s="69" t="s">
        <v>55</v>
      </c>
      <c r="K184" s="156"/>
    </row>
    <row r="185" spans="1:11" x14ac:dyDescent="0.25">
      <c r="A185" s="156">
        <v>46030</v>
      </c>
      <c r="B185" s="69" t="s">
        <v>733</v>
      </c>
      <c r="C185" s="69">
        <v>1</v>
      </c>
      <c r="D185" s="69" t="s">
        <v>119</v>
      </c>
      <c r="E185" s="69" t="s">
        <v>29</v>
      </c>
      <c r="F185" s="69" t="s">
        <v>728</v>
      </c>
      <c r="G185" s="69" t="s">
        <v>118</v>
      </c>
      <c r="H185" s="69">
        <v>3.6659999999999999</v>
      </c>
      <c r="I185" s="69" t="s">
        <v>584</v>
      </c>
      <c r="K185" s="156"/>
    </row>
    <row r="186" spans="1:11" x14ac:dyDescent="0.25">
      <c r="A186" s="156">
        <v>46030</v>
      </c>
      <c r="B186" s="69" t="s">
        <v>733</v>
      </c>
      <c r="C186" s="69">
        <v>1</v>
      </c>
      <c r="D186" s="69" t="s">
        <v>4</v>
      </c>
      <c r="E186" s="69" t="s">
        <v>29</v>
      </c>
      <c r="F186" s="69" t="s">
        <v>118</v>
      </c>
      <c r="G186" s="69" t="s">
        <v>118</v>
      </c>
      <c r="H186" s="69">
        <v>74.365999999999801</v>
      </c>
      <c r="I186" s="69" t="s">
        <v>107</v>
      </c>
      <c r="K186" s="156"/>
    </row>
    <row r="187" spans="1:11" x14ac:dyDescent="0.25">
      <c r="A187" s="156">
        <v>46030</v>
      </c>
      <c r="B187" s="69" t="s">
        <v>733</v>
      </c>
      <c r="C187" s="69">
        <v>1</v>
      </c>
      <c r="D187" s="69" t="s">
        <v>4</v>
      </c>
      <c r="E187" s="69" t="s">
        <v>29</v>
      </c>
      <c r="F187" s="69" t="s">
        <v>118</v>
      </c>
      <c r="G187" s="69" t="s">
        <v>118</v>
      </c>
      <c r="H187" s="69">
        <v>159.84199999999899</v>
      </c>
      <c r="I187" s="69" t="s">
        <v>108</v>
      </c>
      <c r="K187" s="156"/>
    </row>
    <row r="188" spans="1:11" x14ac:dyDescent="0.25">
      <c r="A188" s="156">
        <v>46030</v>
      </c>
      <c r="B188" s="69" t="s">
        <v>733</v>
      </c>
      <c r="C188" s="69">
        <v>1</v>
      </c>
      <c r="D188" s="69" t="s">
        <v>4</v>
      </c>
      <c r="E188" s="69" t="s">
        <v>29</v>
      </c>
      <c r="F188" s="69" t="s">
        <v>118</v>
      </c>
      <c r="G188" s="69" t="s">
        <v>118</v>
      </c>
      <c r="H188" s="69">
        <v>1405</v>
      </c>
      <c r="I188" s="69" t="s">
        <v>60</v>
      </c>
      <c r="K188" s="156"/>
    </row>
    <row r="189" spans="1:11" x14ac:dyDescent="0.25">
      <c r="A189" s="156">
        <v>46030</v>
      </c>
      <c r="B189" s="69" t="s">
        <v>733</v>
      </c>
      <c r="C189" s="69">
        <v>1</v>
      </c>
      <c r="D189" s="69" t="s">
        <v>4</v>
      </c>
      <c r="E189" s="69" t="s">
        <v>30</v>
      </c>
      <c r="F189" s="69" t="s">
        <v>118</v>
      </c>
      <c r="G189" s="69" t="s">
        <v>118</v>
      </c>
      <c r="H189" s="69">
        <v>2103</v>
      </c>
      <c r="I189" s="69" t="s">
        <v>60</v>
      </c>
      <c r="K189" s="156"/>
    </row>
    <row r="190" spans="1:11" x14ac:dyDescent="0.25">
      <c r="A190" s="156">
        <v>46030</v>
      </c>
      <c r="B190" s="69" t="s">
        <v>733</v>
      </c>
      <c r="C190" s="69">
        <v>1</v>
      </c>
      <c r="D190" s="69" t="s">
        <v>4</v>
      </c>
      <c r="E190" s="69" t="s">
        <v>30</v>
      </c>
      <c r="F190" s="69" t="s">
        <v>118</v>
      </c>
      <c r="G190" s="69" t="s">
        <v>118</v>
      </c>
      <c r="H190" s="69">
        <v>176.441</v>
      </c>
      <c r="I190" s="69" t="s">
        <v>108</v>
      </c>
      <c r="K190" s="156"/>
    </row>
    <row r="191" spans="1:11" x14ac:dyDescent="0.25">
      <c r="A191" s="156">
        <v>46030</v>
      </c>
      <c r="B191" s="69" t="s">
        <v>733</v>
      </c>
      <c r="C191" s="69">
        <v>1</v>
      </c>
      <c r="D191" s="69" t="s">
        <v>4</v>
      </c>
      <c r="E191" s="69" t="s">
        <v>30</v>
      </c>
      <c r="F191" s="69" t="s">
        <v>118</v>
      </c>
      <c r="G191" s="69" t="s">
        <v>118</v>
      </c>
      <c r="H191" s="69">
        <v>163.82499999999899</v>
      </c>
      <c r="I191" s="69" t="s">
        <v>107</v>
      </c>
      <c r="K191" s="156"/>
    </row>
    <row r="192" spans="1:11" x14ac:dyDescent="0.25">
      <c r="A192" s="156">
        <v>46030</v>
      </c>
      <c r="B192" s="69" t="s">
        <v>733</v>
      </c>
      <c r="C192" s="69">
        <v>1</v>
      </c>
      <c r="D192" s="69" t="s">
        <v>119</v>
      </c>
      <c r="E192" s="69" t="s">
        <v>30</v>
      </c>
      <c r="F192" s="69" t="s">
        <v>729</v>
      </c>
      <c r="G192" s="69" t="s">
        <v>118</v>
      </c>
      <c r="H192" s="69">
        <v>10.175000000000001</v>
      </c>
      <c r="I192" s="69" t="s">
        <v>584</v>
      </c>
      <c r="K192" s="156"/>
    </row>
    <row r="193" spans="1:11" x14ac:dyDescent="0.25">
      <c r="A193" s="156">
        <v>46030</v>
      </c>
      <c r="B193" s="69" t="s">
        <v>733</v>
      </c>
      <c r="C193" s="69">
        <v>1</v>
      </c>
      <c r="D193" s="69" t="s">
        <v>4</v>
      </c>
      <c r="E193" s="69" t="s">
        <v>30</v>
      </c>
      <c r="F193" s="69" t="s">
        <v>118</v>
      </c>
      <c r="G193" s="69" t="s">
        <v>118</v>
      </c>
      <c r="H193" s="69">
        <v>1225.1490000000099</v>
      </c>
      <c r="I193" s="69" t="s">
        <v>55</v>
      </c>
      <c r="K193" s="156"/>
    </row>
    <row r="194" spans="1:11" x14ac:dyDescent="0.25">
      <c r="A194" s="156">
        <v>46030</v>
      </c>
      <c r="B194" s="69" t="s">
        <v>733</v>
      </c>
      <c r="C194" s="69">
        <v>1</v>
      </c>
      <c r="D194" s="69" t="s">
        <v>4</v>
      </c>
      <c r="E194" s="69" t="s">
        <v>30</v>
      </c>
      <c r="F194" s="69" t="s">
        <v>118</v>
      </c>
      <c r="G194" s="69" t="s">
        <v>118</v>
      </c>
      <c r="H194" s="69">
        <v>24.994</v>
      </c>
      <c r="I194" s="69" t="s">
        <v>80</v>
      </c>
      <c r="K194" s="156"/>
    </row>
    <row r="195" spans="1:11" x14ac:dyDescent="0.25">
      <c r="A195" s="156">
        <v>46030</v>
      </c>
      <c r="B195" s="69" t="s">
        <v>733</v>
      </c>
      <c r="C195" s="69">
        <v>1</v>
      </c>
      <c r="D195" s="69" t="s">
        <v>4</v>
      </c>
      <c r="E195" s="69" t="s">
        <v>31</v>
      </c>
      <c r="F195" s="69" t="s">
        <v>118</v>
      </c>
      <c r="G195" s="69" t="s">
        <v>118</v>
      </c>
      <c r="H195" s="69">
        <v>83.050999999999902</v>
      </c>
      <c r="I195" s="69" t="s">
        <v>80</v>
      </c>
      <c r="K195" s="156"/>
    </row>
    <row r="196" spans="1:11" x14ac:dyDescent="0.25">
      <c r="A196" s="156">
        <v>46030</v>
      </c>
      <c r="B196" s="69" t="s">
        <v>733</v>
      </c>
      <c r="C196" s="69">
        <v>1</v>
      </c>
      <c r="D196" s="69" t="s">
        <v>4</v>
      </c>
      <c r="E196" s="69" t="s">
        <v>31</v>
      </c>
      <c r="F196" s="69" t="s">
        <v>715</v>
      </c>
      <c r="G196" s="69" t="s">
        <v>118</v>
      </c>
      <c r="H196" s="69">
        <v>13.983000000000001</v>
      </c>
      <c r="I196" s="69" t="s">
        <v>585</v>
      </c>
      <c r="K196" s="156"/>
    </row>
    <row r="197" spans="1:11" x14ac:dyDescent="0.25">
      <c r="A197" s="156">
        <v>46030</v>
      </c>
      <c r="B197" s="69" t="s">
        <v>733</v>
      </c>
      <c r="C197" s="69">
        <v>1</v>
      </c>
      <c r="D197" s="69" t="s">
        <v>4</v>
      </c>
      <c r="E197" s="69" t="s">
        <v>31</v>
      </c>
      <c r="F197" s="69" t="s">
        <v>118</v>
      </c>
      <c r="G197" s="69" t="s">
        <v>118</v>
      </c>
      <c r="H197" s="69">
        <v>2411.8250000000198</v>
      </c>
      <c r="I197" s="69" t="s">
        <v>55</v>
      </c>
      <c r="K197" s="156"/>
    </row>
    <row r="198" spans="1:11" x14ac:dyDescent="0.25">
      <c r="A198" s="156">
        <v>46030</v>
      </c>
      <c r="B198" s="69" t="s">
        <v>733</v>
      </c>
      <c r="C198" s="69">
        <v>1</v>
      </c>
      <c r="D198" s="69" t="s">
        <v>119</v>
      </c>
      <c r="E198" s="69" t="s">
        <v>31</v>
      </c>
      <c r="F198" s="69" t="s">
        <v>715</v>
      </c>
      <c r="G198" s="69" t="s">
        <v>118</v>
      </c>
      <c r="H198" s="69">
        <v>13.983000000000001</v>
      </c>
      <c r="I198" s="69" t="s">
        <v>584</v>
      </c>
      <c r="K198" s="156"/>
    </row>
    <row r="199" spans="1:11" x14ac:dyDescent="0.25">
      <c r="A199" s="156">
        <v>46030</v>
      </c>
      <c r="B199" s="69" t="s">
        <v>733</v>
      </c>
      <c r="C199" s="69">
        <v>1</v>
      </c>
      <c r="D199" s="69" t="s">
        <v>4</v>
      </c>
      <c r="E199" s="69" t="s">
        <v>31</v>
      </c>
      <c r="F199" s="69" t="s">
        <v>118</v>
      </c>
      <c r="G199" s="69" t="s">
        <v>118</v>
      </c>
      <c r="H199" s="69">
        <v>586.62</v>
      </c>
      <c r="I199" s="69" t="s">
        <v>107</v>
      </c>
      <c r="K199" s="156"/>
    </row>
    <row r="200" spans="1:11" x14ac:dyDescent="0.25">
      <c r="A200" s="156">
        <v>46030</v>
      </c>
      <c r="B200" s="69" t="s">
        <v>733</v>
      </c>
      <c r="C200" s="69">
        <v>1</v>
      </c>
      <c r="D200" s="69" t="s">
        <v>4</v>
      </c>
      <c r="E200" s="69" t="s">
        <v>31</v>
      </c>
      <c r="F200" s="69" t="s">
        <v>118</v>
      </c>
      <c r="G200" s="69" t="s">
        <v>118</v>
      </c>
      <c r="H200" s="69">
        <v>528.64200000000505</v>
      </c>
      <c r="I200" s="69" t="s">
        <v>108</v>
      </c>
      <c r="K200" s="156"/>
    </row>
    <row r="201" spans="1:11" x14ac:dyDescent="0.25">
      <c r="A201" s="156">
        <v>46030</v>
      </c>
      <c r="B201" s="69" t="s">
        <v>733</v>
      </c>
      <c r="C201" s="69">
        <v>1</v>
      </c>
      <c r="D201" s="69" t="s">
        <v>4</v>
      </c>
      <c r="E201" s="69" t="s">
        <v>31</v>
      </c>
      <c r="F201" s="69" t="s">
        <v>118</v>
      </c>
      <c r="G201" s="69" t="s">
        <v>118</v>
      </c>
      <c r="H201" s="69">
        <v>4175</v>
      </c>
      <c r="I201" s="69" t="s">
        <v>60</v>
      </c>
      <c r="K201" s="156"/>
    </row>
    <row r="202" spans="1:11" x14ac:dyDescent="0.25">
      <c r="A202" s="156">
        <v>46030</v>
      </c>
      <c r="B202" s="69" t="s">
        <v>733</v>
      </c>
      <c r="C202" s="69">
        <v>1</v>
      </c>
      <c r="D202" s="69" t="s">
        <v>44</v>
      </c>
      <c r="E202" s="69" t="s">
        <v>31</v>
      </c>
      <c r="F202" s="69" t="s">
        <v>118</v>
      </c>
      <c r="G202" s="69" t="s">
        <v>118</v>
      </c>
      <c r="H202" s="69">
        <v>3263</v>
      </c>
      <c r="I202" s="69" t="s">
        <v>60</v>
      </c>
      <c r="K202" s="156"/>
    </row>
    <row r="203" spans="1:11" x14ac:dyDescent="0.25">
      <c r="A203" s="156">
        <v>46030</v>
      </c>
      <c r="B203" s="69" t="s">
        <v>733</v>
      </c>
      <c r="C203" s="69">
        <v>1</v>
      </c>
      <c r="D203" s="69" t="s">
        <v>119</v>
      </c>
      <c r="E203" s="69" t="s">
        <v>31</v>
      </c>
      <c r="F203" s="69" t="s">
        <v>118</v>
      </c>
      <c r="G203" s="69" t="s">
        <v>118</v>
      </c>
      <c r="H203" s="69">
        <v>65.332999999999899</v>
      </c>
      <c r="I203" s="69" t="s">
        <v>80</v>
      </c>
      <c r="K203" s="156"/>
    </row>
    <row r="204" spans="1:11" x14ac:dyDescent="0.25">
      <c r="A204" s="156">
        <v>46030</v>
      </c>
      <c r="B204" s="69" t="s">
        <v>733</v>
      </c>
      <c r="C204" s="69">
        <v>1</v>
      </c>
      <c r="D204" s="69" t="s">
        <v>44</v>
      </c>
      <c r="E204" s="69" t="s">
        <v>31</v>
      </c>
      <c r="F204" s="69" t="s">
        <v>118</v>
      </c>
      <c r="G204" s="69" t="s">
        <v>118</v>
      </c>
      <c r="H204" s="69">
        <v>1904.50000000001</v>
      </c>
      <c r="I204" s="69" t="s">
        <v>55</v>
      </c>
      <c r="K204" s="156"/>
    </row>
    <row r="205" spans="1:11" x14ac:dyDescent="0.25">
      <c r="A205" s="156">
        <v>46030</v>
      </c>
      <c r="B205" s="69" t="s">
        <v>733</v>
      </c>
      <c r="C205" s="69">
        <v>1</v>
      </c>
      <c r="D205" s="69" t="s">
        <v>119</v>
      </c>
      <c r="E205" s="69" t="s">
        <v>31</v>
      </c>
      <c r="F205" s="69" t="s">
        <v>118</v>
      </c>
      <c r="G205" s="69" t="s">
        <v>118</v>
      </c>
      <c r="H205" s="69">
        <v>528.64200000000505</v>
      </c>
      <c r="I205" s="69" t="s">
        <v>108</v>
      </c>
      <c r="K205" s="156"/>
    </row>
    <row r="206" spans="1:11" x14ac:dyDescent="0.25">
      <c r="A206" s="156">
        <v>46030</v>
      </c>
      <c r="B206" s="69" t="s">
        <v>733</v>
      </c>
      <c r="C206" s="69">
        <v>1</v>
      </c>
      <c r="D206" s="69" t="s">
        <v>119</v>
      </c>
      <c r="E206" s="69" t="s">
        <v>31</v>
      </c>
      <c r="F206" s="69" t="s">
        <v>118</v>
      </c>
      <c r="G206" s="69" t="s">
        <v>118</v>
      </c>
      <c r="H206" s="69">
        <v>528.85899999999901</v>
      </c>
      <c r="I206" s="69" t="s">
        <v>107</v>
      </c>
      <c r="K206" s="156"/>
    </row>
    <row r="207" spans="1:11" x14ac:dyDescent="0.25">
      <c r="A207" s="156">
        <v>46030</v>
      </c>
      <c r="B207" s="69" t="s">
        <v>733</v>
      </c>
      <c r="C207" s="69">
        <v>1</v>
      </c>
      <c r="D207" s="69" t="s">
        <v>119</v>
      </c>
      <c r="E207" s="69" t="s">
        <v>31</v>
      </c>
      <c r="F207" s="69" t="s">
        <v>715</v>
      </c>
      <c r="G207" s="69" t="s">
        <v>118</v>
      </c>
      <c r="H207" s="69">
        <v>13.983000000000001</v>
      </c>
      <c r="I207" s="69" t="s">
        <v>585</v>
      </c>
      <c r="K207" s="156"/>
    </row>
    <row r="208" spans="1:11" x14ac:dyDescent="0.25">
      <c r="A208" s="156">
        <v>46030</v>
      </c>
      <c r="B208" s="69" t="s">
        <v>733</v>
      </c>
      <c r="C208" s="69">
        <v>1</v>
      </c>
      <c r="D208" s="69" t="s">
        <v>119</v>
      </c>
      <c r="E208" s="69" t="s">
        <v>51</v>
      </c>
      <c r="F208" s="69" t="s">
        <v>118</v>
      </c>
      <c r="G208" s="69" t="s">
        <v>118</v>
      </c>
      <c r="H208" s="69">
        <v>57.761000000000003</v>
      </c>
      <c r="I208" s="69" t="s">
        <v>107</v>
      </c>
      <c r="K208" s="156"/>
    </row>
    <row r="209" spans="1:11" x14ac:dyDescent="0.25">
      <c r="A209" s="156">
        <v>46030</v>
      </c>
      <c r="B209" s="69" t="s">
        <v>733</v>
      </c>
      <c r="C209" s="69">
        <v>1</v>
      </c>
      <c r="D209" s="69" t="s">
        <v>44</v>
      </c>
      <c r="E209" s="69" t="s">
        <v>51</v>
      </c>
      <c r="F209" s="69" t="s">
        <v>118</v>
      </c>
      <c r="G209" s="69" t="s">
        <v>118</v>
      </c>
      <c r="H209" s="69">
        <v>507.325000000003</v>
      </c>
      <c r="I209" s="69" t="s">
        <v>55</v>
      </c>
      <c r="K209" s="156"/>
    </row>
    <row r="210" spans="1:11" x14ac:dyDescent="0.25">
      <c r="A210" s="156">
        <v>46030</v>
      </c>
      <c r="B210" s="69" t="s">
        <v>733</v>
      </c>
      <c r="C210" s="69">
        <v>1</v>
      </c>
      <c r="D210" s="69" t="s">
        <v>119</v>
      </c>
      <c r="E210" s="69" t="s">
        <v>51</v>
      </c>
      <c r="F210" s="69" t="s">
        <v>118</v>
      </c>
      <c r="G210" s="69" t="s">
        <v>118</v>
      </c>
      <c r="H210" s="69">
        <v>17.718</v>
      </c>
      <c r="I210" s="69" t="s">
        <v>80</v>
      </c>
      <c r="K210" s="156"/>
    </row>
    <row r="211" spans="1:11" x14ac:dyDescent="0.25">
      <c r="A211" s="156">
        <v>46030</v>
      </c>
      <c r="B211" s="69" t="s">
        <v>733</v>
      </c>
      <c r="C211" s="69">
        <v>1</v>
      </c>
      <c r="D211" s="69" t="s">
        <v>44</v>
      </c>
      <c r="E211" s="69" t="s">
        <v>51</v>
      </c>
      <c r="F211" s="69" t="s">
        <v>118</v>
      </c>
      <c r="G211" s="69" t="s">
        <v>118</v>
      </c>
      <c r="H211" s="69">
        <v>949</v>
      </c>
      <c r="I211" s="69" t="s">
        <v>60</v>
      </c>
      <c r="K211" s="156"/>
    </row>
    <row r="212" spans="1:11" x14ac:dyDescent="0.25">
      <c r="A212" s="156">
        <v>46030</v>
      </c>
      <c r="B212" s="69" t="s">
        <v>733</v>
      </c>
      <c r="C212" s="69">
        <v>1</v>
      </c>
      <c r="D212" s="69" t="s">
        <v>4</v>
      </c>
      <c r="E212" s="69" t="s">
        <v>32</v>
      </c>
      <c r="F212" s="69" t="s">
        <v>118</v>
      </c>
      <c r="G212" s="69" t="s">
        <v>118</v>
      </c>
      <c r="H212" s="69">
        <v>3099</v>
      </c>
      <c r="I212" s="69" t="s">
        <v>60</v>
      </c>
      <c r="K212" s="156"/>
    </row>
    <row r="213" spans="1:11" x14ac:dyDescent="0.25">
      <c r="A213" s="156">
        <v>46030</v>
      </c>
      <c r="B213" s="69" t="s">
        <v>733</v>
      </c>
      <c r="C213" s="69">
        <v>1</v>
      </c>
      <c r="D213" s="69" t="s">
        <v>4</v>
      </c>
      <c r="E213" s="69" t="s">
        <v>32</v>
      </c>
      <c r="F213" s="69" t="s">
        <v>118</v>
      </c>
      <c r="G213" s="69" t="s">
        <v>118</v>
      </c>
      <c r="H213" s="69">
        <v>218.408999999999</v>
      </c>
      <c r="I213" s="69" t="s">
        <v>108</v>
      </c>
      <c r="K213" s="156"/>
    </row>
    <row r="214" spans="1:11" x14ac:dyDescent="0.25">
      <c r="A214" s="156">
        <v>46030</v>
      </c>
      <c r="B214" s="69" t="s">
        <v>733</v>
      </c>
      <c r="C214" s="69">
        <v>1</v>
      </c>
      <c r="D214" s="69" t="s">
        <v>4</v>
      </c>
      <c r="E214" s="69" t="s">
        <v>32</v>
      </c>
      <c r="F214" s="69" t="s">
        <v>118</v>
      </c>
      <c r="G214" s="69" t="s">
        <v>118</v>
      </c>
      <c r="H214" s="69">
        <v>204.51799999999901</v>
      </c>
      <c r="I214" s="69" t="s">
        <v>107</v>
      </c>
      <c r="K214" s="156"/>
    </row>
    <row r="215" spans="1:11" x14ac:dyDescent="0.25">
      <c r="A215" s="156">
        <v>46030</v>
      </c>
      <c r="B215" s="69" t="s">
        <v>733</v>
      </c>
      <c r="C215" s="69">
        <v>1</v>
      </c>
      <c r="D215" s="69" t="s">
        <v>119</v>
      </c>
      <c r="E215" s="69" t="s">
        <v>32</v>
      </c>
      <c r="F215" s="69" t="s">
        <v>698</v>
      </c>
      <c r="G215" s="69" t="s">
        <v>118</v>
      </c>
      <c r="H215" s="69">
        <v>64.268999999999807</v>
      </c>
      <c r="I215" s="69" t="s">
        <v>584</v>
      </c>
      <c r="K215" s="156"/>
    </row>
    <row r="216" spans="1:11" x14ac:dyDescent="0.25">
      <c r="A216" s="156">
        <v>46030</v>
      </c>
      <c r="B216" s="69" t="s">
        <v>733</v>
      </c>
      <c r="C216" s="69">
        <v>1</v>
      </c>
      <c r="D216" s="69" t="s">
        <v>4</v>
      </c>
      <c r="E216" s="69" t="s">
        <v>32</v>
      </c>
      <c r="F216" s="69" t="s">
        <v>118</v>
      </c>
      <c r="G216" s="69" t="s">
        <v>118</v>
      </c>
      <c r="H216" s="69">
        <v>1796.27700000001</v>
      </c>
      <c r="I216" s="69" t="s">
        <v>55</v>
      </c>
      <c r="K216" s="156"/>
    </row>
    <row r="217" spans="1:11" x14ac:dyDescent="0.25">
      <c r="A217" s="156">
        <v>46030</v>
      </c>
      <c r="B217" s="69" t="s">
        <v>733</v>
      </c>
      <c r="C217" s="69">
        <v>1</v>
      </c>
      <c r="D217" s="69" t="s">
        <v>4</v>
      </c>
      <c r="E217" s="69" t="s">
        <v>32</v>
      </c>
      <c r="F217" s="69" t="s">
        <v>118</v>
      </c>
      <c r="G217" s="69" t="s">
        <v>118</v>
      </c>
      <c r="H217" s="69">
        <v>117.164999999999</v>
      </c>
      <c r="I217" s="69" t="s">
        <v>80</v>
      </c>
      <c r="K217" s="156"/>
    </row>
    <row r="218" spans="1:11" x14ac:dyDescent="0.25">
      <c r="A218" s="156">
        <v>46030</v>
      </c>
      <c r="B218" s="69" t="s">
        <v>733</v>
      </c>
      <c r="C218" s="69">
        <v>1</v>
      </c>
      <c r="D218" s="69" t="s">
        <v>4</v>
      </c>
      <c r="E218" s="69" t="s">
        <v>33</v>
      </c>
      <c r="F218" s="69" t="s">
        <v>118</v>
      </c>
      <c r="G218" s="69" t="s">
        <v>118</v>
      </c>
      <c r="H218" s="69">
        <v>94.568999999999903</v>
      </c>
      <c r="I218" s="69" t="s">
        <v>80</v>
      </c>
      <c r="K218" s="156"/>
    </row>
    <row r="219" spans="1:11" x14ac:dyDescent="0.25">
      <c r="A219" s="156">
        <v>46030</v>
      </c>
      <c r="B219" s="69" t="s">
        <v>733</v>
      </c>
      <c r="C219" s="69">
        <v>1</v>
      </c>
      <c r="D219" s="69" t="s">
        <v>4</v>
      </c>
      <c r="E219" s="69" t="s">
        <v>33</v>
      </c>
      <c r="F219" s="69" t="s">
        <v>118</v>
      </c>
      <c r="G219" s="69" t="s">
        <v>118</v>
      </c>
      <c r="H219" s="69">
        <v>506.18200000000098</v>
      </c>
      <c r="I219" s="69" t="s">
        <v>55</v>
      </c>
      <c r="K219" s="156"/>
    </row>
    <row r="220" spans="1:11" x14ac:dyDescent="0.25">
      <c r="A220" s="156">
        <v>46030</v>
      </c>
      <c r="B220" s="69" t="s">
        <v>733</v>
      </c>
      <c r="C220" s="69">
        <v>1</v>
      </c>
      <c r="D220" s="69" t="s">
        <v>4</v>
      </c>
      <c r="E220" s="69" t="s">
        <v>33</v>
      </c>
      <c r="F220" s="69" t="s">
        <v>118</v>
      </c>
      <c r="G220" s="69" t="s">
        <v>118</v>
      </c>
      <c r="H220" s="69">
        <v>84.543999999999897</v>
      </c>
      <c r="I220" s="69" t="s">
        <v>107</v>
      </c>
      <c r="K220" s="156"/>
    </row>
    <row r="221" spans="1:11" x14ac:dyDescent="0.25">
      <c r="A221" s="156">
        <v>46030</v>
      </c>
      <c r="B221" s="69" t="s">
        <v>733</v>
      </c>
      <c r="C221" s="69">
        <v>1</v>
      </c>
      <c r="D221" s="69" t="s">
        <v>4</v>
      </c>
      <c r="E221" s="69" t="s">
        <v>33</v>
      </c>
      <c r="F221" s="69" t="s">
        <v>118</v>
      </c>
      <c r="G221" s="69" t="s">
        <v>118</v>
      </c>
      <c r="H221" s="69">
        <v>28.1509999999999</v>
      </c>
      <c r="I221" s="69" t="s">
        <v>108</v>
      </c>
      <c r="K221" s="156"/>
    </row>
    <row r="222" spans="1:11" x14ac:dyDescent="0.25">
      <c r="A222" s="156">
        <v>46030</v>
      </c>
      <c r="B222" s="69" t="s">
        <v>733</v>
      </c>
      <c r="C222" s="69">
        <v>1</v>
      </c>
      <c r="D222" s="69" t="s">
        <v>4</v>
      </c>
      <c r="E222" s="69" t="s">
        <v>33</v>
      </c>
      <c r="F222" s="69" t="s">
        <v>118</v>
      </c>
      <c r="G222" s="69" t="s">
        <v>118</v>
      </c>
      <c r="H222" s="69">
        <v>842</v>
      </c>
      <c r="I222" s="69" t="s">
        <v>60</v>
      </c>
      <c r="K222" s="156"/>
    </row>
    <row r="223" spans="1:11" x14ac:dyDescent="0.25">
      <c r="A223" s="156">
        <v>46030</v>
      </c>
      <c r="B223" s="69" t="s">
        <v>733</v>
      </c>
      <c r="C223" s="69">
        <v>1</v>
      </c>
      <c r="D223" s="69" t="s">
        <v>4</v>
      </c>
      <c r="E223" s="69" t="s">
        <v>34</v>
      </c>
      <c r="F223" s="69" t="s">
        <v>118</v>
      </c>
      <c r="G223" s="69" t="s">
        <v>118</v>
      </c>
      <c r="H223" s="69">
        <v>921</v>
      </c>
      <c r="I223" s="69" t="s">
        <v>60</v>
      </c>
      <c r="K223" s="156"/>
    </row>
    <row r="224" spans="1:11" x14ac:dyDescent="0.25">
      <c r="A224" s="156">
        <v>46030</v>
      </c>
      <c r="B224" s="69" t="s">
        <v>733</v>
      </c>
      <c r="C224" s="69">
        <v>1</v>
      </c>
      <c r="D224" s="69" t="s">
        <v>4</v>
      </c>
      <c r="E224" s="69" t="s">
        <v>34</v>
      </c>
      <c r="F224" s="69" t="s">
        <v>118</v>
      </c>
      <c r="G224" s="69" t="s">
        <v>118</v>
      </c>
      <c r="H224" s="69">
        <v>50.939999999999898</v>
      </c>
      <c r="I224" s="69" t="s">
        <v>108</v>
      </c>
      <c r="K224" s="156"/>
    </row>
    <row r="225" spans="1:11" x14ac:dyDescent="0.25">
      <c r="A225" s="156">
        <v>46030</v>
      </c>
      <c r="B225" s="69" t="s">
        <v>733</v>
      </c>
      <c r="C225" s="69">
        <v>1</v>
      </c>
      <c r="D225" s="69" t="s">
        <v>4</v>
      </c>
      <c r="E225" s="69" t="s">
        <v>34</v>
      </c>
      <c r="F225" s="69" t="s">
        <v>118</v>
      </c>
      <c r="G225" s="69" t="s">
        <v>118</v>
      </c>
      <c r="H225" s="69">
        <v>68.915000000000006</v>
      </c>
      <c r="I225" s="69" t="s">
        <v>107</v>
      </c>
      <c r="K225" s="156"/>
    </row>
    <row r="226" spans="1:11" x14ac:dyDescent="0.25">
      <c r="A226" s="156">
        <v>46030</v>
      </c>
      <c r="B226" s="69" t="s">
        <v>733</v>
      </c>
      <c r="C226" s="69">
        <v>1</v>
      </c>
      <c r="D226" s="69" t="s">
        <v>4</v>
      </c>
      <c r="E226" s="69" t="s">
        <v>34</v>
      </c>
      <c r="F226" s="69" t="s">
        <v>118</v>
      </c>
      <c r="G226" s="69" t="s">
        <v>118</v>
      </c>
      <c r="H226" s="69">
        <v>515.80400000000304</v>
      </c>
      <c r="I226" s="69" t="s">
        <v>55</v>
      </c>
      <c r="K226" s="156"/>
    </row>
    <row r="227" spans="1:11" x14ac:dyDescent="0.25">
      <c r="A227" s="156">
        <v>46030</v>
      </c>
      <c r="B227" s="69" t="s">
        <v>733</v>
      </c>
      <c r="C227" s="69">
        <v>1</v>
      </c>
      <c r="D227" s="69" t="s">
        <v>119</v>
      </c>
      <c r="E227" s="69" t="s">
        <v>34</v>
      </c>
      <c r="F227" s="69" t="s">
        <v>730</v>
      </c>
      <c r="G227" s="69" t="s">
        <v>118</v>
      </c>
      <c r="H227" s="69">
        <v>1.599</v>
      </c>
      <c r="I227" s="69" t="s">
        <v>584</v>
      </c>
      <c r="K227" s="156"/>
    </row>
    <row r="228" spans="1:11" x14ac:dyDescent="0.25">
      <c r="A228" s="156">
        <v>46030</v>
      </c>
      <c r="B228" s="69" t="s">
        <v>733</v>
      </c>
      <c r="C228" s="69">
        <v>1</v>
      </c>
      <c r="D228" s="69" t="s">
        <v>4</v>
      </c>
      <c r="E228" s="69" t="s">
        <v>34</v>
      </c>
      <c r="F228" s="69" t="s">
        <v>118</v>
      </c>
      <c r="G228" s="69" t="s">
        <v>118</v>
      </c>
      <c r="H228" s="69">
        <v>18.992999999999899</v>
      </c>
      <c r="I228" s="69" t="s">
        <v>80</v>
      </c>
      <c r="K228" s="156"/>
    </row>
    <row r="229" spans="1:11" x14ac:dyDescent="0.25">
      <c r="A229" s="156">
        <v>46030</v>
      </c>
      <c r="B229" s="69" t="s">
        <v>733</v>
      </c>
      <c r="C229" s="69">
        <v>1</v>
      </c>
      <c r="D229" s="69" t="s">
        <v>4</v>
      </c>
      <c r="E229" s="69" t="s">
        <v>34</v>
      </c>
      <c r="F229" s="69" t="s">
        <v>118</v>
      </c>
      <c r="G229" s="69" t="s">
        <v>660</v>
      </c>
      <c r="H229" s="69">
        <v>0.4</v>
      </c>
      <c r="I229" s="69" t="s">
        <v>676</v>
      </c>
      <c r="K229" s="156"/>
    </row>
    <row r="230" spans="1:11" x14ac:dyDescent="0.25">
      <c r="A230" s="156">
        <v>46030</v>
      </c>
      <c r="B230" s="69" t="s">
        <v>733</v>
      </c>
      <c r="C230" s="69">
        <v>1</v>
      </c>
      <c r="D230" s="69" t="s">
        <v>4</v>
      </c>
      <c r="E230" s="69" t="s">
        <v>35</v>
      </c>
      <c r="F230" s="69" t="s">
        <v>118</v>
      </c>
      <c r="G230" s="69" t="s">
        <v>118</v>
      </c>
      <c r="H230" s="69">
        <v>14.459</v>
      </c>
      <c r="I230" s="69" t="s">
        <v>80</v>
      </c>
      <c r="K230" s="156"/>
    </row>
    <row r="231" spans="1:11" x14ac:dyDescent="0.25">
      <c r="A231" s="156">
        <v>46030</v>
      </c>
      <c r="B231" s="69" t="s">
        <v>733</v>
      </c>
      <c r="C231" s="69">
        <v>1</v>
      </c>
      <c r="D231" s="69" t="s">
        <v>119</v>
      </c>
      <c r="E231" s="69" t="s">
        <v>35</v>
      </c>
      <c r="F231" s="69" t="s">
        <v>695</v>
      </c>
      <c r="G231" s="69" t="s">
        <v>118</v>
      </c>
      <c r="H231" s="69">
        <v>17.649999999999999</v>
      </c>
      <c r="I231" s="69" t="s">
        <v>584</v>
      </c>
      <c r="K231" s="156"/>
    </row>
    <row r="232" spans="1:11" x14ac:dyDescent="0.25">
      <c r="A232" s="156">
        <v>46030</v>
      </c>
      <c r="B232" s="69" t="s">
        <v>733</v>
      </c>
      <c r="C232" s="69">
        <v>1</v>
      </c>
      <c r="D232" s="69" t="s">
        <v>4</v>
      </c>
      <c r="E232" s="69" t="s">
        <v>35</v>
      </c>
      <c r="F232" s="69" t="s">
        <v>118</v>
      </c>
      <c r="G232" s="69" t="s">
        <v>118</v>
      </c>
      <c r="H232" s="69">
        <v>620.68800000000397</v>
      </c>
      <c r="I232" s="69" t="s">
        <v>55</v>
      </c>
      <c r="K232" s="156"/>
    </row>
    <row r="233" spans="1:11" x14ac:dyDescent="0.25">
      <c r="A233" s="156">
        <v>46030</v>
      </c>
      <c r="B233" s="69" t="s">
        <v>733</v>
      </c>
      <c r="C233" s="69">
        <v>1</v>
      </c>
      <c r="D233" s="69" t="s">
        <v>4</v>
      </c>
      <c r="E233" s="69" t="s">
        <v>35</v>
      </c>
      <c r="F233" s="69" t="s">
        <v>118</v>
      </c>
      <c r="G233" s="69" t="s">
        <v>118</v>
      </c>
      <c r="H233" s="69">
        <v>100.480999999999</v>
      </c>
      <c r="I233" s="69" t="s">
        <v>107</v>
      </c>
      <c r="K233" s="156"/>
    </row>
    <row r="234" spans="1:11" x14ac:dyDescent="0.25">
      <c r="A234" s="156">
        <v>46030</v>
      </c>
      <c r="B234" s="69" t="s">
        <v>733</v>
      </c>
      <c r="C234" s="69">
        <v>1</v>
      </c>
      <c r="D234" s="69" t="s">
        <v>4</v>
      </c>
      <c r="E234" s="69" t="s">
        <v>35</v>
      </c>
      <c r="F234" s="69" t="s">
        <v>118</v>
      </c>
      <c r="G234" s="69" t="s">
        <v>118</v>
      </c>
      <c r="H234" s="69">
        <v>29.065999999999999</v>
      </c>
      <c r="I234" s="69" t="s">
        <v>108</v>
      </c>
      <c r="K234" s="156"/>
    </row>
    <row r="235" spans="1:11" x14ac:dyDescent="0.25">
      <c r="A235" s="156">
        <v>46030</v>
      </c>
      <c r="B235" s="69" t="s">
        <v>733</v>
      </c>
      <c r="C235" s="69">
        <v>1</v>
      </c>
      <c r="D235" s="69" t="s">
        <v>4</v>
      </c>
      <c r="E235" s="69" t="s">
        <v>35</v>
      </c>
      <c r="F235" s="69" t="s">
        <v>118</v>
      </c>
      <c r="G235" s="69" t="s">
        <v>118</v>
      </c>
      <c r="H235" s="69">
        <v>1084</v>
      </c>
      <c r="I235" s="69" t="s">
        <v>60</v>
      </c>
      <c r="K235" s="156"/>
    </row>
    <row r="236" spans="1:11" x14ac:dyDescent="0.25">
      <c r="A236" s="156">
        <v>46030</v>
      </c>
      <c r="B236" s="69" t="s">
        <v>733</v>
      </c>
      <c r="C236" s="69">
        <v>1</v>
      </c>
      <c r="D236" s="69" t="s">
        <v>4</v>
      </c>
      <c r="E236" s="69" t="s">
        <v>36</v>
      </c>
      <c r="F236" s="69" t="s">
        <v>118</v>
      </c>
      <c r="G236" s="69" t="s">
        <v>118</v>
      </c>
      <c r="H236" s="69">
        <v>1586</v>
      </c>
      <c r="I236" s="69" t="s">
        <v>60</v>
      </c>
      <c r="K236" s="156"/>
    </row>
    <row r="237" spans="1:11" x14ac:dyDescent="0.25">
      <c r="A237" s="156">
        <v>46030</v>
      </c>
      <c r="B237" s="69" t="s">
        <v>733</v>
      </c>
      <c r="C237" s="69">
        <v>1</v>
      </c>
      <c r="D237" s="69" t="s">
        <v>4</v>
      </c>
      <c r="E237" s="69" t="s">
        <v>36</v>
      </c>
      <c r="F237" s="69" t="s">
        <v>118</v>
      </c>
      <c r="G237" s="69" t="s">
        <v>118</v>
      </c>
      <c r="H237" s="69">
        <v>110.831999999999</v>
      </c>
      <c r="I237" s="69" t="s">
        <v>108</v>
      </c>
      <c r="K237" s="156"/>
    </row>
    <row r="238" spans="1:11" x14ac:dyDescent="0.25">
      <c r="A238" s="156">
        <v>46030</v>
      </c>
      <c r="B238" s="69" t="s">
        <v>733</v>
      </c>
      <c r="C238" s="69">
        <v>1</v>
      </c>
      <c r="D238" s="69" t="s">
        <v>4</v>
      </c>
      <c r="E238" s="69" t="s">
        <v>36</v>
      </c>
      <c r="F238" s="69" t="s">
        <v>118</v>
      </c>
      <c r="G238" s="69" t="s">
        <v>118</v>
      </c>
      <c r="H238" s="69">
        <v>128.36499999999899</v>
      </c>
      <c r="I238" s="69" t="s">
        <v>107</v>
      </c>
      <c r="K238" s="156"/>
    </row>
    <row r="239" spans="1:11" x14ac:dyDescent="0.25">
      <c r="A239" s="156">
        <v>46030</v>
      </c>
      <c r="B239" s="69" t="s">
        <v>733</v>
      </c>
      <c r="C239" s="69">
        <v>1</v>
      </c>
      <c r="D239" s="69" t="s">
        <v>4</v>
      </c>
      <c r="E239" s="69" t="s">
        <v>36</v>
      </c>
      <c r="F239" s="69" t="s">
        <v>118</v>
      </c>
      <c r="G239" s="69" t="s">
        <v>118</v>
      </c>
      <c r="H239" s="69">
        <v>855.22100000000603</v>
      </c>
      <c r="I239" s="69" t="s">
        <v>55</v>
      </c>
      <c r="K239" s="156"/>
    </row>
    <row r="240" spans="1:11" x14ac:dyDescent="0.25">
      <c r="A240" s="156">
        <v>46030</v>
      </c>
      <c r="B240" s="69" t="s">
        <v>733</v>
      </c>
      <c r="C240" s="69">
        <v>1</v>
      </c>
      <c r="D240" s="69" t="s">
        <v>4</v>
      </c>
      <c r="E240" s="69" t="s">
        <v>36</v>
      </c>
      <c r="F240" s="69" t="s">
        <v>118</v>
      </c>
      <c r="G240" s="69" t="s">
        <v>118</v>
      </c>
      <c r="H240" s="69">
        <v>9.9909999999999997</v>
      </c>
      <c r="I240" s="69" t="s">
        <v>80</v>
      </c>
      <c r="K240" s="156"/>
    </row>
    <row r="241" spans="1:11" x14ac:dyDescent="0.25">
      <c r="A241" s="156">
        <v>46030</v>
      </c>
      <c r="B241" s="69" t="s">
        <v>733</v>
      </c>
      <c r="C241" s="69">
        <v>2</v>
      </c>
      <c r="D241" s="69" t="s">
        <v>4</v>
      </c>
      <c r="E241" s="69" t="s">
        <v>7</v>
      </c>
      <c r="F241" s="69" t="s">
        <v>118</v>
      </c>
      <c r="G241" s="69" t="s">
        <v>118</v>
      </c>
      <c r="H241" s="69">
        <v>2560.2109999999998</v>
      </c>
      <c r="I241" s="69" t="s">
        <v>55</v>
      </c>
      <c r="K241" s="156"/>
    </row>
    <row r="242" spans="1:11" x14ac:dyDescent="0.25">
      <c r="A242" s="156">
        <v>46030</v>
      </c>
      <c r="B242" s="69" t="s">
        <v>733</v>
      </c>
      <c r="C242" s="69">
        <v>2</v>
      </c>
      <c r="D242" s="69" t="s">
        <v>119</v>
      </c>
      <c r="E242" s="69" t="s">
        <v>7</v>
      </c>
      <c r="F242" s="69" t="s">
        <v>687</v>
      </c>
      <c r="G242" s="69" t="s">
        <v>118</v>
      </c>
      <c r="H242" s="69">
        <v>72.304000000000002</v>
      </c>
      <c r="I242" s="69" t="s">
        <v>584</v>
      </c>
      <c r="K242" s="156"/>
    </row>
    <row r="243" spans="1:11" x14ac:dyDescent="0.25">
      <c r="A243" s="156">
        <v>46030</v>
      </c>
      <c r="B243" s="69" t="s">
        <v>733</v>
      </c>
      <c r="C243" s="69">
        <v>2</v>
      </c>
      <c r="D243" s="69" t="s">
        <v>4</v>
      </c>
      <c r="E243" s="69" t="s">
        <v>7</v>
      </c>
      <c r="F243" s="69" t="s">
        <v>118</v>
      </c>
      <c r="G243" s="69" t="s">
        <v>118</v>
      </c>
      <c r="H243" s="69">
        <v>828.90099999999904</v>
      </c>
      <c r="I243" s="69" t="s">
        <v>107</v>
      </c>
      <c r="K243" s="156"/>
    </row>
    <row r="244" spans="1:11" x14ac:dyDescent="0.25">
      <c r="A244" s="156">
        <v>46030</v>
      </c>
      <c r="B244" s="69" t="s">
        <v>733</v>
      </c>
      <c r="C244" s="69">
        <v>2</v>
      </c>
      <c r="D244" s="69" t="s">
        <v>4</v>
      </c>
      <c r="E244" s="69" t="s">
        <v>7</v>
      </c>
      <c r="F244" s="69" t="s">
        <v>118</v>
      </c>
      <c r="G244" s="69" t="s">
        <v>118</v>
      </c>
      <c r="H244" s="69">
        <v>3116</v>
      </c>
      <c r="I244" s="69" t="s">
        <v>60</v>
      </c>
      <c r="K244" s="156"/>
    </row>
    <row r="245" spans="1:11" x14ac:dyDescent="0.25">
      <c r="A245" s="156">
        <v>46030</v>
      </c>
      <c r="B245" s="69" t="s">
        <v>733</v>
      </c>
      <c r="C245" s="69">
        <v>2</v>
      </c>
      <c r="D245" s="69" t="s">
        <v>4</v>
      </c>
      <c r="E245" s="69" t="s">
        <v>7</v>
      </c>
      <c r="F245" s="69" t="s">
        <v>118</v>
      </c>
      <c r="G245" s="69" t="s">
        <v>118</v>
      </c>
      <c r="H245" s="69">
        <v>201.492999999999</v>
      </c>
      <c r="I245" s="69" t="s">
        <v>80</v>
      </c>
      <c r="K245" s="156"/>
    </row>
    <row r="246" spans="1:11" x14ac:dyDescent="0.25">
      <c r="A246" s="156">
        <v>46030</v>
      </c>
      <c r="B246" s="69" t="s">
        <v>733</v>
      </c>
      <c r="C246" s="69">
        <v>2</v>
      </c>
      <c r="D246" s="69" t="s">
        <v>4</v>
      </c>
      <c r="E246" s="69" t="s">
        <v>7</v>
      </c>
      <c r="F246" s="69" t="s">
        <v>118</v>
      </c>
      <c r="G246" s="69" t="s">
        <v>118</v>
      </c>
      <c r="H246" s="69">
        <v>181.994</v>
      </c>
      <c r="I246" s="69" t="s">
        <v>108</v>
      </c>
      <c r="K246" s="156"/>
    </row>
    <row r="247" spans="1:11" x14ac:dyDescent="0.25">
      <c r="A247" s="156">
        <v>46030</v>
      </c>
      <c r="B247" s="69" t="s">
        <v>733</v>
      </c>
      <c r="C247" s="69">
        <v>2</v>
      </c>
      <c r="D247" s="69" t="s">
        <v>4</v>
      </c>
      <c r="E247" s="69" t="s">
        <v>8</v>
      </c>
      <c r="F247" s="69" t="s">
        <v>118</v>
      </c>
      <c r="G247" s="69" t="s">
        <v>118</v>
      </c>
      <c r="H247" s="69">
        <v>395.15100000000001</v>
      </c>
      <c r="I247" s="69" t="s">
        <v>108</v>
      </c>
      <c r="K247" s="156"/>
    </row>
    <row r="248" spans="1:11" x14ac:dyDescent="0.25">
      <c r="A248" s="156">
        <v>46030</v>
      </c>
      <c r="B248" s="69" t="s">
        <v>733</v>
      </c>
      <c r="C248" s="69">
        <v>2</v>
      </c>
      <c r="D248" s="69" t="s">
        <v>4</v>
      </c>
      <c r="E248" s="69" t="s">
        <v>8</v>
      </c>
      <c r="F248" s="69" t="s">
        <v>118</v>
      </c>
      <c r="G248" s="69" t="s">
        <v>118</v>
      </c>
      <c r="H248" s="69">
        <v>116.149999999999</v>
      </c>
      <c r="I248" s="69" t="s">
        <v>80</v>
      </c>
      <c r="K248" s="156"/>
    </row>
    <row r="249" spans="1:11" x14ac:dyDescent="0.25">
      <c r="A249" s="156">
        <v>46030</v>
      </c>
      <c r="B249" s="69" t="s">
        <v>733</v>
      </c>
      <c r="C249" s="69">
        <v>2</v>
      </c>
      <c r="D249" s="69" t="s">
        <v>4</v>
      </c>
      <c r="E249" s="69" t="s">
        <v>8</v>
      </c>
      <c r="F249" s="69" t="s">
        <v>118</v>
      </c>
      <c r="G249" s="69" t="s">
        <v>118</v>
      </c>
      <c r="H249" s="69">
        <v>8408</v>
      </c>
      <c r="I249" s="69" t="s">
        <v>60</v>
      </c>
      <c r="K249" s="156"/>
    </row>
    <row r="250" spans="1:11" x14ac:dyDescent="0.25">
      <c r="A250" s="156">
        <v>46030</v>
      </c>
      <c r="B250" s="69" t="s">
        <v>733</v>
      </c>
      <c r="C250" s="69">
        <v>2</v>
      </c>
      <c r="D250" s="69" t="s">
        <v>4</v>
      </c>
      <c r="E250" s="69" t="s">
        <v>8</v>
      </c>
      <c r="F250" s="69" t="s">
        <v>118</v>
      </c>
      <c r="G250" s="69" t="s">
        <v>118</v>
      </c>
      <c r="H250" s="69">
        <v>1692.57700000003</v>
      </c>
      <c r="I250" s="69" t="s">
        <v>107</v>
      </c>
      <c r="K250" s="156"/>
    </row>
    <row r="251" spans="1:11" x14ac:dyDescent="0.25">
      <c r="A251" s="156">
        <v>46030</v>
      </c>
      <c r="B251" s="69" t="s">
        <v>733</v>
      </c>
      <c r="C251" s="69">
        <v>2</v>
      </c>
      <c r="D251" s="69" t="s">
        <v>4</v>
      </c>
      <c r="E251" s="69" t="s">
        <v>8</v>
      </c>
      <c r="F251" s="69" t="s">
        <v>118</v>
      </c>
      <c r="G251" s="69" t="s">
        <v>118</v>
      </c>
      <c r="H251" s="69">
        <v>6092.4799999998004</v>
      </c>
      <c r="I251" s="69" t="s">
        <v>55</v>
      </c>
      <c r="K251" s="156"/>
    </row>
    <row r="252" spans="1:11" x14ac:dyDescent="0.25">
      <c r="A252" s="156">
        <v>46030</v>
      </c>
      <c r="B252" s="69" t="s">
        <v>733</v>
      </c>
      <c r="C252" s="69">
        <v>2</v>
      </c>
      <c r="D252" s="69" t="s">
        <v>4</v>
      </c>
      <c r="E252" s="69" t="s">
        <v>9</v>
      </c>
      <c r="F252" s="69" t="s">
        <v>118</v>
      </c>
      <c r="G252" s="69" t="s">
        <v>118</v>
      </c>
      <c r="H252" s="69">
        <v>1678.01000000001</v>
      </c>
      <c r="I252" s="69" t="s">
        <v>55</v>
      </c>
      <c r="K252" s="156"/>
    </row>
    <row r="253" spans="1:11" x14ac:dyDescent="0.25">
      <c r="A253" s="156">
        <v>46030</v>
      </c>
      <c r="B253" s="69" t="s">
        <v>733</v>
      </c>
      <c r="C253" s="69">
        <v>2</v>
      </c>
      <c r="D253" s="69" t="s">
        <v>119</v>
      </c>
      <c r="E253" s="69" t="s">
        <v>9</v>
      </c>
      <c r="F253" s="69" t="s">
        <v>700</v>
      </c>
      <c r="G253" s="69" t="s">
        <v>118</v>
      </c>
      <c r="H253" s="69">
        <v>66.801000000000002</v>
      </c>
      <c r="I253" s="69" t="s">
        <v>584</v>
      </c>
      <c r="K253" s="156"/>
    </row>
    <row r="254" spans="1:11" x14ac:dyDescent="0.25">
      <c r="A254" s="156">
        <v>46030</v>
      </c>
      <c r="B254" s="69" t="s">
        <v>733</v>
      </c>
      <c r="C254" s="69">
        <v>2</v>
      </c>
      <c r="D254" s="69" t="s">
        <v>119</v>
      </c>
      <c r="E254" s="69" t="s">
        <v>9</v>
      </c>
      <c r="F254" s="69" t="s">
        <v>683</v>
      </c>
      <c r="G254" s="69" t="s">
        <v>118</v>
      </c>
      <c r="H254" s="69">
        <v>14.986000000000001</v>
      </c>
      <c r="I254" s="69" t="s">
        <v>584</v>
      </c>
      <c r="K254" s="156"/>
    </row>
    <row r="255" spans="1:11" x14ac:dyDescent="0.25">
      <c r="A255" s="156">
        <v>46030</v>
      </c>
      <c r="B255" s="69" t="s">
        <v>733</v>
      </c>
      <c r="C255" s="69">
        <v>2</v>
      </c>
      <c r="D255" s="69" t="s">
        <v>119</v>
      </c>
      <c r="E255" s="69" t="s">
        <v>9</v>
      </c>
      <c r="F255" s="69" t="s">
        <v>686</v>
      </c>
      <c r="G255" s="69" t="s">
        <v>118</v>
      </c>
      <c r="H255" s="69">
        <v>36.309999999999903</v>
      </c>
      <c r="I255" s="69" t="s">
        <v>584</v>
      </c>
      <c r="K255" s="156"/>
    </row>
    <row r="256" spans="1:11" x14ac:dyDescent="0.25">
      <c r="A256" s="156">
        <v>46030</v>
      </c>
      <c r="B256" s="69" t="s">
        <v>733</v>
      </c>
      <c r="C256" s="69">
        <v>2</v>
      </c>
      <c r="D256" s="69" t="s">
        <v>119</v>
      </c>
      <c r="E256" s="69" t="s">
        <v>9</v>
      </c>
      <c r="F256" s="69" t="s">
        <v>687</v>
      </c>
      <c r="G256" s="69" t="s">
        <v>118</v>
      </c>
      <c r="H256" s="69">
        <v>103.62199999999901</v>
      </c>
      <c r="I256" s="69" t="s">
        <v>584</v>
      </c>
      <c r="K256" s="156"/>
    </row>
    <row r="257" spans="1:11" x14ac:dyDescent="0.25">
      <c r="A257" s="156">
        <v>46030</v>
      </c>
      <c r="B257" s="69" t="s">
        <v>733</v>
      </c>
      <c r="C257" s="69">
        <v>2</v>
      </c>
      <c r="D257" s="69" t="s">
        <v>4</v>
      </c>
      <c r="E257" s="69" t="s">
        <v>9</v>
      </c>
      <c r="F257" s="69" t="s">
        <v>683</v>
      </c>
      <c r="G257" s="69" t="s">
        <v>118</v>
      </c>
      <c r="H257" s="69">
        <v>14.986000000000001</v>
      </c>
      <c r="I257" s="69" t="s">
        <v>585</v>
      </c>
      <c r="K257" s="156"/>
    </row>
    <row r="258" spans="1:11" x14ac:dyDescent="0.25">
      <c r="A258" s="156">
        <v>46030</v>
      </c>
      <c r="B258" s="69" t="s">
        <v>733</v>
      </c>
      <c r="C258" s="69">
        <v>2</v>
      </c>
      <c r="D258" s="69" t="s">
        <v>4</v>
      </c>
      <c r="E258" s="69" t="s">
        <v>9</v>
      </c>
      <c r="F258" s="69" t="s">
        <v>118</v>
      </c>
      <c r="G258" s="69" t="s">
        <v>118</v>
      </c>
      <c r="H258" s="69">
        <v>537.45700000000204</v>
      </c>
      <c r="I258" s="69" t="s">
        <v>107</v>
      </c>
      <c r="K258" s="156"/>
    </row>
    <row r="259" spans="1:11" x14ac:dyDescent="0.25">
      <c r="A259" s="156">
        <v>46030</v>
      </c>
      <c r="B259" s="69" t="s">
        <v>733</v>
      </c>
      <c r="C259" s="69">
        <v>2</v>
      </c>
      <c r="D259" s="69" t="s">
        <v>4</v>
      </c>
      <c r="E259" s="69" t="s">
        <v>9</v>
      </c>
      <c r="F259" s="69" t="s">
        <v>118</v>
      </c>
      <c r="G259" s="69" t="s">
        <v>118</v>
      </c>
      <c r="H259" s="69">
        <v>2071</v>
      </c>
      <c r="I259" s="69" t="s">
        <v>60</v>
      </c>
      <c r="K259" s="156"/>
    </row>
    <row r="260" spans="1:11" x14ac:dyDescent="0.25">
      <c r="A260" s="156">
        <v>46030</v>
      </c>
      <c r="B260" s="69" t="s">
        <v>733</v>
      </c>
      <c r="C260" s="69">
        <v>2</v>
      </c>
      <c r="D260" s="69" t="s">
        <v>4</v>
      </c>
      <c r="E260" s="69" t="s">
        <v>9</v>
      </c>
      <c r="F260" s="69" t="s">
        <v>118</v>
      </c>
      <c r="G260" s="69" t="s">
        <v>118</v>
      </c>
      <c r="H260" s="69">
        <v>82.302999999999898</v>
      </c>
      <c r="I260" s="69" t="s">
        <v>80</v>
      </c>
      <c r="K260" s="156"/>
    </row>
    <row r="261" spans="1:11" x14ac:dyDescent="0.25">
      <c r="A261" s="156">
        <v>46030</v>
      </c>
      <c r="B261" s="69" t="s">
        <v>733</v>
      </c>
      <c r="C261" s="69">
        <v>2</v>
      </c>
      <c r="D261" s="69" t="s">
        <v>4</v>
      </c>
      <c r="E261" s="69" t="s">
        <v>9</v>
      </c>
      <c r="F261" s="69" t="s">
        <v>118</v>
      </c>
      <c r="G261" s="69" t="s">
        <v>118</v>
      </c>
      <c r="H261" s="69">
        <v>123.477</v>
      </c>
      <c r="I261" s="69" t="s">
        <v>108</v>
      </c>
      <c r="K261" s="156"/>
    </row>
    <row r="262" spans="1:11" x14ac:dyDescent="0.25">
      <c r="A262" s="156">
        <v>46030</v>
      </c>
      <c r="B262" s="69" t="s">
        <v>733</v>
      </c>
      <c r="C262" s="69">
        <v>2</v>
      </c>
      <c r="D262" s="69" t="s">
        <v>4</v>
      </c>
      <c r="E262" s="69" t="s">
        <v>10</v>
      </c>
      <c r="F262" s="69" t="s">
        <v>118</v>
      </c>
      <c r="G262" s="69" t="s">
        <v>118</v>
      </c>
      <c r="H262" s="69">
        <v>125.516999999999</v>
      </c>
      <c r="I262" s="69" t="s">
        <v>108</v>
      </c>
      <c r="K262" s="156"/>
    </row>
    <row r="263" spans="1:11" x14ac:dyDescent="0.25">
      <c r="A263" s="156">
        <v>46030</v>
      </c>
      <c r="B263" s="69" t="s">
        <v>733</v>
      </c>
      <c r="C263" s="69">
        <v>2</v>
      </c>
      <c r="D263" s="69" t="s">
        <v>4</v>
      </c>
      <c r="E263" s="69" t="s">
        <v>10</v>
      </c>
      <c r="F263" s="69" t="s">
        <v>118</v>
      </c>
      <c r="G263" s="69" t="s">
        <v>118</v>
      </c>
      <c r="H263" s="69">
        <v>38.94</v>
      </c>
      <c r="I263" s="69" t="s">
        <v>80</v>
      </c>
      <c r="K263" s="156"/>
    </row>
    <row r="264" spans="1:11" x14ac:dyDescent="0.25">
      <c r="A264" s="156">
        <v>46030</v>
      </c>
      <c r="B264" s="69" t="s">
        <v>733</v>
      </c>
      <c r="C264" s="69">
        <v>2</v>
      </c>
      <c r="D264" s="69" t="s">
        <v>4</v>
      </c>
      <c r="E264" s="69" t="s">
        <v>10</v>
      </c>
      <c r="F264" s="69" t="s">
        <v>118</v>
      </c>
      <c r="G264" s="69" t="s">
        <v>118</v>
      </c>
      <c r="H264" s="69">
        <v>1636</v>
      </c>
      <c r="I264" s="69" t="s">
        <v>60</v>
      </c>
      <c r="K264" s="156"/>
    </row>
    <row r="265" spans="1:11" x14ac:dyDescent="0.25">
      <c r="A265" s="156">
        <v>46030</v>
      </c>
      <c r="B265" s="69" t="s">
        <v>733</v>
      </c>
      <c r="C265" s="69">
        <v>2</v>
      </c>
      <c r="D265" s="69" t="s">
        <v>4</v>
      </c>
      <c r="E265" s="69" t="s">
        <v>10</v>
      </c>
      <c r="F265" s="69" t="s">
        <v>118</v>
      </c>
      <c r="G265" s="69" t="s">
        <v>118</v>
      </c>
      <c r="H265" s="69">
        <v>276.60999999999899</v>
      </c>
      <c r="I265" s="69" t="s">
        <v>107</v>
      </c>
      <c r="K265" s="156"/>
    </row>
    <row r="266" spans="1:11" x14ac:dyDescent="0.25">
      <c r="A266" s="156">
        <v>46030</v>
      </c>
      <c r="B266" s="69" t="s">
        <v>733</v>
      </c>
      <c r="C266" s="69">
        <v>2</v>
      </c>
      <c r="D266" s="69" t="s">
        <v>119</v>
      </c>
      <c r="E266" s="69" t="s">
        <v>10</v>
      </c>
      <c r="F266" s="69" t="s">
        <v>688</v>
      </c>
      <c r="G266" s="69" t="s">
        <v>118</v>
      </c>
      <c r="H266" s="69">
        <v>61.844999999999999</v>
      </c>
      <c r="I266" s="69" t="s">
        <v>584</v>
      </c>
      <c r="K266" s="156"/>
    </row>
    <row r="267" spans="1:11" x14ac:dyDescent="0.25">
      <c r="A267" s="156">
        <v>46030</v>
      </c>
      <c r="B267" s="69" t="s">
        <v>733</v>
      </c>
      <c r="C267" s="69">
        <v>2</v>
      </c>
      <c r="D267" s="69" t="s">
        <v>4</v>
      </c>
      <c r="E267" s="69" t="s">
        <v>10</v>
      </c>
      <c r="F267" s="69" t="s">
        <v>118</v>
      </c>
      <c r="G267" s="69" t="s">
        <v>118</v>
      </c>
      <c r="H267" s="69">
        <v>1320.4159999999999</v>
      </c>
      <c r="I267" s="69" t="s">
        <v>55</v>
      </c>
      <c r="K267" s="156"/>
    </row>
    <row r="268" spans="1:11" x14ac:dyDescent="0.25">
      <c r="A268" s="156">
        <v>46030</v>
      </c>
      <c r="B268" s="69" t="s">
        <v>733</v>
      </c>
      <c r="C268" s="69">
        <v>2</v>
      </c>
      <c r="D268" s="69" t="s">
        <v>4</v>
      </c>
      <c r="E268" s="69" t="s">
        <v>11</v>
      </c>
      <c r="F268" s="69" t="s">
        <v>118</v>
      </c>
      <c r="G268" s="69" t="s">
        <v>118</v>
      </c>
      <c r="H268" s="69">
        <v>1237.41400000001</v>
      </c>
      <c r="I268" s="69" t="s">
        <v>55</v>
      </c>
      <c r="K268" s="156"/>
    </row>
    <row r="269" spans="1:11" x14ac:dyDescent="0.25">
      <c r="A269" s="156">
        <v>46030</v>
      </c>
      <c r="B269" s="69" t="s">
        <v>733</v>
      </c>
      <c r="C269" s="69">
        <v>2</v>
      </c>
      <c r="D269" s="69" t="s">
        <v>4</v>
      </c>
      <c r="E269" s="69" t="s">
        <v>11</v>
      </c>
      <c r="F269" s="69" t="s">
        <v>118</v>
      </c>
      <c r="G269" s="69" t="s">
        <v>118</v>
      </c>
      <c r="H269" s="69">
        <v>109.956999999999</v>
      </c>
      <c r="I269" s="69" t="s">
        <v>107</v>
      </c>
      <c r="K269" s="156"/>
    </row>
    <row r="270" spans="1:11" x14ac:dyDescent="0.25">
      <c r="A270" s="156">
        <v>46030</v>
      </c>
      <c r="B270" s="69" t="s">
        <v>733</v>
      </c>
      <c r="C270" s="69">
        <v>2</v>
      </c>
      <c r="D270" s="69" t="s">
        <v>4</v>
      </c>
      <c r="E270" s="69" t="s">
        <v>11</v>
      </c>
      <c r="F270" s="69" t="s">
        <v>118</v>
      </c>
      <c r="G270" s="69" t="s">
        <v>118</v>
      </c>
      <c r="H270" s="69">
        <v>1638</v>
      </c>
      <c r="I270" s="69" t="s">
        <v>60</v>
      </c>
      <c r="K270" s="156"/>
    </row>
    <row r="271" spans="1:11" x14ac:dyDescent="0.25">
      <c r="A271" s="156">
        <v>46030</v>
      </c>
      <c r="B271" s="69" t="s">
        <v>733</v>
      </c>
      <c r="C271" s="69">
        <v>2</v>
      </c>
      <c r="D271" s="69" t="s">
        <v>4</v>
      </c>
      <c r="E271" s="69" t="s">
        <v>11</v>
      </c>
      <c r="F271" s="69" t="s">
        <v>118</v>
      </c>
      <c r="G271" s="69" t="s">
        <v>118</v>
      </c>
      <c r="H271" s="69">
        <v>14.32</v>
      </c>
      <c r="I271" s="69" t="s">
        <v>80</v>
      </c>
      <c r="K271" s="156"/>
    </row>
    <row r="272" spans="1:11" x14ac:dyDescent="0.25">
      <c r="A272" s="156">
        <v>46030</v>
      </c>
      <c r="B272" s="69" t="s">
        <v>733</v>
      </c>
      <c r="C272" s="69">
        <v>2</v>
      </c>
      <c r="D272" s="69" t="s">
        <v>4</v>
      </c>
      <c r="E272" s="69" t="s">
        <v>11</v>
      </c>
      <c r="F272" s="69" t="s">
        <v>118</v>
      </c>
      <c r="G272" s="69" t="s">
        <v>118</v>
      </c>
      <c r="H272" s="69">
        <v>205.69999999999899</v>
      </c>
      <c r="I272" s="69" t="s">
        <v>108</v>
      </c>
      <c r="K272" s="156"/>
    </row>
    <row r="273" spans="1:11" x14ac:dyDescent="0.25">
      <c r="A273" s="156">
        <v>46030</v>
      </c>
      <c r="B273" s="69" t="s">
        <v>733</v>
      </c>
      <c r="C273" s="69">
        <v>2</v>
      </c>
      <c r="D273" s="69" t="s">
        <v>4</v>
      </c>
      <c r="E273" s="69" t="s">
        <v>12</v>
      </c>
      <c r="F273" s="69" t="s">
        <v>118</v>
      </c>
      <c r="G273" s="69" t="s">
        <v>118</v>
      </c>
      <c r="H273" s="69">
        <v>109.557999999999</v>
      </c>
      <c r="I273" s="69" t="s">
        <v>108</v>
      </c>
      <c r="K273" s="156"/>
    </row>
    <row r="274" spans="1:11" x14ac:dyDescent="0.25">
      <c r="A274" s="156">
        <v>46030</v>
      </c>
      <c r="B274" s="69" t="s">
        <v>733</v>
      </c>
      <c r="C274" s="69">
        <v>2</v>
      </c>
      <c r="D274" s="69" t="s">
        <v>4</v>
      </c>
      <c r="E274" s="69" t="s">
        <v>12</v>
      </c>
      <c r="F274" s="69" t="s">
        <v>118</v>
      </c>
      <c r="G274" s="69" t="s">
        <v>118</v>
      </c>
      <c r="H274" s="69">
        <v>165.33699999999999</v>
      </c>
      <c r="I274" s="69" t="s">
        <v>80</v>
      </c>
      <c r="K274" s="156"/>
    </row>
    <row r="275" spans="1:11" x14ac:dyDescent="0.25">
      <c r="A275" s="156">
        <v>46030</v>
      </c>
      <c r="B275" s="69" t="s">
        <v>733</v>
      </c>
      <c r="C275" s="69">
        <v>2</v>
      </c>
      <c r="D275" s="69" t="s">
        <v>4</v>
      </c>
      <c r="E275" s="69" t="s">
        <v>12</v>
      </c>
      <c r="F275" s="69" t="s">
        <v>118</v>
      </c>
      <c r="G275" s="69" t="s">
        <v>118</v>
      </c>
      <c r="H275" s="69">
        <v>1793</v>
      </c>
      <c r="I275" s="69" t="s">
        <v>60</v>
      </c>
      <c r="K275" s="156"/>
    </row>
    <row r="276" spans="1:11" x14ac:dyDescent="0.25">
      <c r="A276" s="156">
        <v>46030</v>
      </c>
      <c r="B276" s="69" t="s">
        <v>733</v>
      </c>
      <c r="C276" s="69">
        <v>2</v>
      </c>
      <c r="D276" s="69" t="s">
        <v>4</v>
      </c>
      <c r="E276" s="69" t="s">
        <v>12</v>
      </c>
      <c r="F276" s="69" t="s">
        <v>118</v>
      </c>
      <c r="G276" s="69" t="s">
        <v>118</v>
      </c>
      <c r="H276" s="69">
        <v>348.08800000000099</v>
      </c>
      <c r="I276" s="69" t="s">
        <v>107</v>
      </c>
      <c r="K276" s="156"/>
    </row>
    <row r="277" spans="1:11" x14ac:dyDescent="0.25">
      <c r="A277" s="156">
        <v>46030</v>
      </c>
      <c r="B277" s="69" t="s">
        <v>733</v>
      </c>
      <c r="C277" s="69">
        <v>2</v>
      </c>
      <c r="D277" s="69" t="s">
        <v>4</v>
      </c>
      <c r="E277" s="69" t="s">
        <v>12</v>
      </c>
      <c r="F277" s="69" t="s">
        <v>118</v>
      </c>
      <c r="G277" s="69" t="s">
        <v>118</v>
      </c>
      <c r="H277" s="69">
        <v>1435.4639999999999</v>
      </c>
      <c r="I277" s="69" t="s">
        <v>55</v>
      </c>
      <c r="K277" s="156"/>
    </row>
    <row r="278" spans="1:11" x14ac:dyDescent="0.25">
      <c r="A278" s="156">
        <v>46030</v>
      </c>
      <c r="B278" s="69" t="s">
        <v>733</v>
      </c>
      <c r="C278" s="69">
        <v>2</v>
      </c>
      <c r="D278" s="69" t="s">
        <v>4</v>
      </c>
      <c r="E278" s="69" t="s">
        <v>12</v>
      </c>
      <c r="F278" s="69" t="s">
        <v>118</v>
      </c>
      <c r="G278" s="69" t="s">
        <v>636</v>
      </c>
      <c r="H278" s="69">
        <v>43.0489999999999</v>
      </c>
      <c r="I278" s="69" t="s">
        <v>676</v>
      </c>
      <c r="K278" s="156"/>
    </row>
    <row r="279" spans="1:11" x14ac:dyDescent="0.25">
      <c r="A279" s="156">
        <v>46030</v>
      </c>
      <c r="B279" s="69" t="s">
        <v>733</v>
      </c>
      <c r="C279" s="69">
        <v>2</v>
      </c>
      <c r="D279" s="69" t="s">
        <v>4</v>
      </c>
      <c r="E279" s="69" t="s">
        <v>13</v>
      </c>
      <c r="F279" s="69" t="s">
        <v>118</v>
      </c>
      <c r="G279" s="69" t="s">
        <v>646</v>
      </c>
      <c r="H279" s="69">
        <v>30.242999999999999</v>
      </c>
      <c r="I279" s="69" t="s">
        <v>676</v>
      </c>
      <c r="K279" s="156"/>
    </row>
    <row r="280" spans="1:11" x14ac:dyDescent="0.25">
      <c r="A280" s="156">
        <v>46030</v>
      </c>
      <c r="B280" s="69" t="s">
        <v>733</v>
      </c>
      <c r="C280" s="69">
        <v>2</v>
      </c>
      <c r="D280" s="69" t="s">
        <v>4</v>
      </c>
      <c r="E280" s="69" t="s">
        <v>13</v>
      </c>
      <c r="F280" s="69" t="s">
        <v>118</v>
      </c>
      <c r="G280" s="69" t="s">
        <v>640</v>
      </c>
      <c r="H280" s="69">
        <v>65.602000000000004</v>
      </c>
      <c r="I280" s="69" t="s">
        <v>676</v>
      </c>
      <c r="K280" s="156"/>
    </row>
    <row r="281" spans="1:11" x14ac:dyDescent="0.25">
      <c r="A281" s="156">
        <v>46030</v>
      </c>
      <c r="B281" s="69" t="s">
        <v>733</v>
      </c>
      <c r="C281" s="69">
        <v>2</v>
      </c>
      <c r="D281" s="69" t="s">
        <v>4</v>
      </c>
      <c r="E281" s="69" t="s">
        <v>13</v>
      </c>
      <c r="F281" s="69" t="s">
        <v>118</v>
      </c>
      <c r="G281" s="69" t="s">
        <v>622</v>
      </c>
      <c r="H281" s="69">
        <v>67.570999999999898</v>
      </c>
      <c r="I281" s="69" t="s">
        <v>676</v>
      </c>
      <c r="K281" s="156"/>
    </row>
    <row r="282" spans="1:11" x14ac:dyDescent="0.25">
      <c r="A282" s="156">
        <v>46030</v>
      </c>
      <c r="B282" s="69" t="s">
        <v>733</v>
      </c>
      <c r="C282" s="69">
        <v>2</v>
      </c>
      <c r="D282" s="69" t="s">
        <v>4</v>
      </c>
      <c r="E282" s="69" t="s">
        <v>13</v>
      </c>
      <c r="F282" s="69" t="s">
        <v>118</v>
      </c>
      <c r="G282" s="69" t="s">
        <v>642</v>
      </c>
      <c r="H282" s="69">
        <v>48.957999999999899</v>
      </c>
      <c r="I282" s="69" t="s">
        <v>676</v>
      </c>
      <c r="K282" s="156"/>
    </row>
    <row r="283" spans="1:11" x14ac:dyDescent="0.25">
      <c r="A283" s="156">
        <v>46030</v>
      </c>
      <c r="B283" s="69" t="s">
        <v>733</v>
      </c>
      <c r="C283" s="69">
        <v>2</v>
      </c>
      <c r="D283" s="69" t="s">
        <v>4</v>
      </c>
      <c r="E283" s="69" t="s">
        <v>13</v>
      </c>
      <c r="F283" s="69" t="s">
        <v>118</v>
      </c>
      <c r="G283" s="69" t="s">
        <v>648</v>
      </c>
      <c r="H283" s="69">
        <v>30.787999999999901</v>
      </c>
      <c r="I283" s="69" t="s">
        <v>676</v>
      </c>
      <c r="K283" s="156"/>
    </row>
    <row r="284" spans="1:11" x14ac:dyDescent="0.25">
      <c r="A284" s="156">
        <v>46030</v>
      </c>
      <c r="B284" s="69" t="s">
        <v>733</v>
      </c>
      <c r="C284" s="69">
        <v>2</v>
      </c>
      <c r="D284" s="69" t="s">
        <v>4</v>
      </c>
      <c r="E284" s="69" t="s">
        <v>13</v>
      </c>
      <c r="F284" s="69" t="s">
        <v>118</v>
      </c>
      <c r="G284" s="69" t="s">
        <v>603</v>
      </c>
      <c r="H284" s="69">
        <v>17.87</v>
      </c>
      <c r="I284" s="69" t="s">
        <v>676</v>
      </c>
      <c r="K284" s="156"/>
    </row>
    <row r="285" spans="1:11" x14ac:dyDescent="0.25">
      <c r="A285" s="156">
        <v>46030</v>
      </c>
      <c r="B285" s="69" t="s">
        <v>733</v>
      </c>
      <c r="C285" s="69">
        <v>2</v>
      </c>
      <c r="D285" s="69" t="s">
        <v>4</v>
      </c>
      <c r="E285" s="69" t="s">
        <v>13</v>
      </c>
      <c r="F285" s="69" t="s">
        <v>118</v>
      </c>
      <c r="G285" s="69" t="s">
        <v>644</v>
      </c>
      <c r="H285" s="69">
        <v>23.924999999999901</v>
      </c>
      <c r="I285" s="69" t="s">
        <v>676</v>
      </c>
      <c r="K285" s="156"/>
    </row>
    <row r="286" spans="1:11" x14ac:dyDescent="0.25">
      <c r="A286" s="156">
        <v>46030</v>
      </c>
      <c r="B286" s="69" t="s">
        <v>733</v>
      </c>
      <c r="C286" s="69">
        <v>2</v>
      </c>
      <c r="D286" s="69" t="s">
        <v>4</v>
      </c>
      <c r="E286" s="69" t="s">
        <v>13</v>
      </c>
      <c r="F286" s="69" t="s">
        <v>118</v>
      </c>
      <c r="G286" s="69" t="s">
        <v>638</v>
      </c>
      <c r="H286" s="69">
        <v>81.113999999999905</v>
      </c>
      <c r="I286" s="69" t="s">
        <v>676</v>
      </c>
      <c r="K286" s="156"/>
    </row>
    <row r="287" spans="1:11" x14ac:dyDescent="0.25">
      <c r="A287" s="156">
        <v>46030</v>
      </c>
      <c r="B287" s="69" t="s">
        <v>733</v>
      </c>
      <c r="C287" s="69">
        <v>2</v>
      </c>
      <c r="D287" s="69" t="s">
        <v>4</v>
      </c>
      <c r="E287" s="69" t="s">
        <v>13</v>
      </c>
      <c r="F287" s="69" t="s">
        <v>118</v>
      </c>
      <c r="G287" s="69" t="s">
        <v>118</v>
      </c>
      <c r="H287" s="69">
        <v>4658.0370000000103</v>
      </c>
      <c r="I287" s="69" t="s">
        <v>55</v>
      </c>
      <c r="K287" s="156"/>
    </row>
    <row r="288" spans="1:11" x14ac:dyDescent="0.25">
      <c r="A288" s="156">
        <v>46030</v>
      </c>
      <c r="B288" s="69" t="s">
        <v>733</v>
      </c>
      <c r="C288" s="69">
        <v>2</v>
      </c>
      <c r="D288" s="69" t="s">
        <v>4</v>
      </c>
      <c r="E288" s="69" t="s">
        <v>13</v>
      </c>
      <c r="F288" s="69" t="s">
        <v>118</v>
      </c>
      <c r="G288" s="69" t="s">
        <v>118</v>
      </c>
      <c r="H288" s="69">
        <v>897.49900000000105</v>
      </c>
      <c r="I288" s="69" t="s">
        <v>107</v>
      </c>
      <c r="K288" s="156"/>
    </row>
    <row r="289" spans="1:11" x14ac:dyDescent="0.25">
      <c r="A289" s="156">
        <v>46030</v>
      </c>
      <c r="B289" s="69" t="s">
        <v>733</v>
      </c>
      <c r="C289" s="69">
        <v>2</v>
      </c>
      <c r="D289" s="69" t="s">
        <v>4</v>
      </c>
      <c r="E289" s="69" t="s">
        <v>13</v>
      </c>
      <c r="F289" s="69" t="s">
        <v>118</v>
      </c>
      <c r="G289" s="69" t="s">
        <v>118</v>
      </c>
      <c r="H289" s="69">
        <v>6667</v>
      </c>
      <c r="I289" s="69" t="s">
        <v>60</v>
      </c>
      <c r="K289" s="156"/>
    </row>
    <row r="290" spans="1:11" x14ac:dyDescent="0.25">
      <c r="A290" s="156">
        <v>46030</v>
      </c>
      <c r="B290" s="69" t="s">
        <v>733</v>
      </c>
      <c r="C290" s="69">
        <v>2</v>
      </c>
      <c r="D290" s="69" t="s">
        <v>4</v>
      </c>
      <c r="E290" s="69" t="s">
        <v>13</v>
      </c>
      <c r="F290" s="69" t="s">
        <v>118</v>
      </c>
      <c r="G290" s="69" t="s">
        <v>118</v>
      </c>
      <c r="H290" s="69">
        <v>94.351999999999904</v>
      </c>
      <c r="I290" s="69" t="s">
        <v>80</v>
      </c>
      <c r="K290" s="156"/>
    </row>
    <row r="291" spans="1:11" x14ac:dyDescent="0.25">
      <c r="A291" s="156">
        <v>46030</v>
      </c>
      <c r="B291" s="69" t="s">
        <v>733</v>
      </c>
      <c r="C291" s="69">
        <v>2</v>
      </c>
      <c r="D291" s="69" t="s">
        <v>4</v>
      </c>
      <c r="E291" s="69" t="s">
        <v>13</v>
      </c>
      <c r="F291" s="69" t="s">
        <v>118</v>
      </c>
      <c r="G291" s="69" t="s">
        <v>118</v>
      </c>
      <c r="H291" s="69">
        <v>711.83999999999401</v>
      </c>
      <c r="I291" s="69" t="s">
        <v>108</v>
      </c>
      <c r="K291" s="156"/>
    </row>
    <row r="292" spans="1:11" x14ac:dyDescent="0.25">
      <c r="A292" s="156">
        <v>46030</v>
      </c>
      <c r="B292" s="69" t="s">
        <v>733</v>
      </c>
      <c r="C292" s="69">
        <v>2</v>
      </c>
      <c r="D292" s="69" t="s">
        <v>4</v>
      </c>
      <c r="E292" s="69" t="s">
        <v>14</v>
      </c>
      <c r="F292" s="69" t="s">
        <v>118</v>
      </c>
      <c r="G292" s="69" t="s">
        <v>118</v>
      </c>
      <c r="H292" s="69">
        <v>869.02599999999995</v>
      </c>
      <c r="I292" s="69" t="s">
        <v>108</v>
      </c>
      <c r="K292" s="156"/>
    </row>
    <row r="293" spans="1:11" x14ac:dyDescent="0.25">
      <c r="A293" s="156">
        <v>46030</v>
      </c>
      <c r="B293" s="69" t="s">
        <v>733</v>
      </c>
      <c r="C293" s="69">
        <v>2</v>
      </c>
      <c r="D293" s="69" t="s">
        <v>4</v>
      </c>
      <c r="E293" s="69" t="s">
        <v>14</v>
      </c>
      <c r="F293" s="69" t="s">
        <v>118</v>
      </c>
      <c r="G293" s="69" t="s">
        <v>118</v>
      </c>
      <c r="H293" s="69">
        <v>259.93099999999998</v>
      </c>
      <c r="I293" s="69" t="s">
        <v>80</v>
      </c>
      <c r="K293" s="156"/>
    </row>
    <row r="294" spans="1:11" x14ac:dyDescent="0.25">
      <c r="A294" s="156">
        <v>46030</v>
      </c>
      <c r="B294" s="69" t="s">
        <v>733</v>
      </c>
      <c r="C294" s="69">
        <v>2</v>
      </c>
      <c r="D294" s="69" t="s">
        <v>4</v>
      </c>
      <c r="E294" s="69" t="s">
        <v>14</v>
      </c>
      <c r="F294" s="69" t="s">
        <v>118</v>
      </c>
      <c r="G294" s="69" t="s">
        <v>118</v>
      </c>
      <c r="H294" s="69">
        <v>3604</v>
      </c>
      <c r="I294" s="69" t="s">
        <v>60</v>
      </c>
      <c r="K294" s="156"/>
    </row>
    <row r="295" spans="1:11" x14ac:dyDescent="0.25">
      <c r="A295" s="156">
        <v>46030</v>
      </c>
      <c r="B295" s="69" t="s">
        <v>733</v>
      </c>
      <c r="C295" s="69">
        <v>2</v>
      </c>
      <c r="D295" s="69" t="s">
        <v>4</v>
      </c>
      <c r="E295" s="69" t="s">
        <v>14</v>
      </c>
      <c r="F295" s="69" t="s">
        <v>118</v>
      </c>
      <c r="G295" s="69" t="s">
        <v>118</v>
      </c>
      <c r="H295" s="69">
        <v>697.14400000000296</v>
      </c>
      <c r="I295" s="69" t="s">
        <v>107</v>
      </c>
      <c r="K295" s="156"/>
    </row>
    <row r="296" spans="1:11" x14ac:dyDescent="0.25">
      <c r="A296" s="156">
        <v>46030</v>
      </c>
      <c r="B296" s="69" t="s">
        <v>733</v>
      </c>
      <c r="C296" s="69">
        <v>2</v>
      </c>
      <c r="D296" s="69" t="s">
        <v>4</v>
      </c>
      <c r="E296" s="69" t="s">
        <v>14</v>
      </c>
      <c r="F296" s="69" t="s">
        <v>118</v>
      </c>
      <c r="G296" s="69" t="s">
        <v>118</v>
      </c>
      <c r="H296" s="69">
        <v>3270.6419999999898</v>
      </c>
      <c r="I296" s="69" t="s">
        <v>55</v>
      </c>
      <c r="K296" s="156"/>
    </row>
    <row r="297" spans="1:11" x14ac:dyDescent="0.25">
      <c r="A297" s="156">
        <v>46030</v>
      </c>
      <c r="B297" s="69" t="s">
        <v>733</v>
      </c>
      <c r="C297" s="69">
        <v>2</v>
      </c>
      <c r="D297" s="69" t="s">
        <v>119</v>
      </c>
      <c r="E297" s="69" t="s">
        <v>14</v>
      </c>
      <c r="F297" s="69" t="s">
        <v>693</v>
      </c>
      <c r="G297" s="69" t="s">
        <v>118</v>
      </c>
      <c r="H297" s="69">
        <v>20.732999999999901</v>
      </c>
      <c r="I297" s="69" t="s">
        <v>584</v>
      </c>
      <c r="K297" s="156"/>
    </row>
    <row r="298" spans="1:11" x14ac:dyDescent="0.25">
      <c r="A298" s="156">
        <v>46030</v>
      </c>
      <c r="B298" s="69" t="s">
        <v>733</v>
      </c>
      <c r="C298" s="69">
        <v>2</v>
      </c>
      <c r="D298" s="69" t="s">
        <v>119</v>
      </c>
      <c r="E298" s="69" t="s">
        <v>14</v>
      </c>
      <c r="F298" s="69" t="s">
        <v>691</v>
      </c>
      <c r="G298" s="69" t="s">
        <v>118</v>
      </c>
      <c r="H298" s="69">
        <v>22.52</v>
      </c>
      <c r="I298" s="69" t="s">
        <v>584</v>
      </c>
      <c r="K298" s="156"/>
    </row>
    <row r="299" spans="1:11" x14ac:dyDescent="0.25">
      <c r="A299" s="156">
        <v>46030</v>
      </c>
      <c r="B299" s="69" t="s">
        <v>733</v>
      </c>
      <c r="C299" s="69">
        <v>2</v>
      </c>
      <c r="D299" s="69" t="s">
        <v>119</v>
      </c>
      <c r="E299" s="69" t="s">
        <v>14</v>
      </c>
      <c r="F299" s="69" t="s">
        <v>723</v>
      </c>
      <c r="G299" s="69" t="s">
        <v>118</v>
      </c>
      <c r="H299" s="69">
        <v>20.513999999999999</v>
      </c>
      <c r="I299" s="69" t="s">
        <v>584</v>
      </c>
      <c r="K299" s="156"/>
    </row>
    <row r="300" spans="1:11" x14ac:dyDescent="0.25">
      <c r="A300" s="156">
        <v>46030</v>
      </c>
      <c r="B300" s="69" t="s">
        <v>733</v>
      </c>
      <c r="C300" s="69">
        <v>2</v>
      </c>
      <c r="D300" s="69" t="s">
        <v>119</v>
      </c>
      <c r="E300" s="69" t="s">
        <v>14</v>
      </c>
      <c r="F300" s="69" t="s">
        <v>686</v>
      </c>
      <c r="G300" s="69" t="s">
        <v>118</v>
      </c>
      <c r="H300" s="69">
        <v>36.497999999999898</v>
      </c>
      <c r="I300" s="69" t="s">
        <v>584</v>
      </c>
      <c r="K300" s="156"/>
    </row>
    <row r="301" spans="1:11" x14ac:dyDescent="0.25">
      <c r="A301" s="156">
        <v>46030</v>
      </c>
      <c r="B301" s="69" t="s">
        <v>733</v>
      </c>
      <c r="C301" s="69">
        <v>2</v>
      </c>
      <c r="D301" s="69" t="s">
        <v>4</v>
      </c>
      <c r="E301" s="69" t="s">
        <v>14</v>
      </c>
      <c r="F301" s="69" t="s">
        <v>118</v>
      </c>
      <c r="G301" s="69" t="s">
        <v>606</v>
      </c>
      <c r="H301" s="69">
        <v>138.68</v>
      </c>
      <c r="I301" s="69" t="s">
        <v>676</v>
      </c>
      <c r="K301" s="156"/>
    </row>
    <row r="302" spans="1:11" x14ac:dyDescent="0.25">
      <c r="A302" s="156">
        <v>46030</v>
      </c>
      <c r="B302" s="69" t="s">
        <v>733</v>
      </c>
      <c r="C302" s="69">
        <v>2</v>
      </c>
      <c r="D302" s="69" t="s">
        <v>4</v>
      </c>
      <c r="E302" s="69" t="s">
        <v>14</v>
      </c>
      <c r="F302" s="69" t="s">
        <v>118</v>
      </c>
      <c r="G302" s="69" t="s">
        <v>624</v>
      </c>
      <c r="H302" s="69">
        <v>15.4</v>
      </c>
      <c r="I302" s="69" t="s">
        <v>676</v>
      </c>
      <c r="K302" s="156"/>
    </row>
    <row r="303" spans="1:11" x14ac:dyDescent="0.25">
      <c r="A303" s="156">
        <v>46030</v>
      </c>
      <c r="B303" s="69" t="s">
        <v>733</v>
      </c>
      <c r="C303" s="69">
        <v>2</v>
      </c>
      <c r="D303" s="69" t="s">
        <v>4</v>
      </c>
      <c r="E303" s="69" t="s">
        <v>14</v>
      </c>
      <c r="F303" s="69" t="s">
        <v>691</v>
      </c>
      <c r="G303" s="69" t="s">
        <v>118</v>
      </c>
      <c r="H303" s="69">
        <v>22.52</v>
      </c>
      <c r="I303" s="69" t="s">
        <v>585</v>
      </c>
      <c r="K303" s="156"/>
    </row>
    <row r="304" spans="1:11" x14ac:dyDescent="0.25">
      <c r="A304" s="156">
        <v>46030</v>
      </c>
      <c r="B304" s="69" t="s">
        <v>733</v>
      </c>
      <c r="C304" s="69">
        <v>2</v>
      </c>
      <c r="D304" s="69" t="s">
        <v>4</v>
      </c>
      <c r="E304" s="69" t="s">
        <v>14</v>
      </c>
      <c r="F304" s="69" t="s">
        <v>686</v>
      </c>
      <c r="G304" s="69" t="s">
        <v>118</v>
      </c>
      <c r="H304" s="69">
        <v>36.497999999999998</v>
      </c>
      <c r="I304" s="69" t="s">
        <v>585</v>
      </c>
      <c r="K304" s="156"/>
    </row>
    <row r="305" spans="1:11" x14ac:dyDescent="0.25">
      <c r="A305" s="156">
        <v>46030</v>
      </c>
      <c r="B305" s="69" t="s">
        <v>733</v>
      </c>
      <c r="C305" s="69">
        <v>2</v>
      </c>
      <c r="D305" s="69" t="s">
        <v>4</v>
      </c>
      <c r="E305" s="69" t="s">
        <v>15</v>
      </c>
      <c r="F305" s="69" t="s">
        <v>118</v>
      </c>
      <c r="G305" s="69" t="s">
        <v>118</v>
      </c>
      <c r="H305" s="69">
        <v>4660.2989999999299</v>
      </c>
      <c r="I305" s="69" t="s">
        <v>55</v>
      </c>
      <c r="K305" s="156"/>
    </row>
    <row r="306" spans="1:11" x14ac:dyDescent="0.25">
      <c r="A306" s="156">
        <v>46030</v>
      </c>
      <c r="B306" s="69" t="s">
        <v>733</v>
      </c>
      <c r="C306" s="69">
        <v>2</v>
      </c>
      <c r="D306" s="69" t="s">
        <v>4</v>
      </c>
      <c r="E306" s="69" t="s">
        <v>15</v>
      </c>
      <c r="F306" s="69" t="s">
        <v>118</v>
      </c>
      <c r="G306" s="69" t="s">
        <v>118</v>
      </c>
      <c r="H306" s="69">
        <v>809.98099999999999</v>
      </c>
      <c r="I306" s="69" t="s">
        <v>107</v>
      </c>
      <c r="K306" s="156"/>
    </row>
    <row r="307" spans="1:11" x14ac:dyDescent="0.25">
      <c r="A307" s="156">
        <v>46030</v>
      </c>
      <c r="B307" s="69" t="s">
        <v>733</v>
      </c>
      <c r="C307" s="69">
        <v>2</v>
      </c>
      <c r="D307" s="69" t="s">
        <v>4</v>
      </c>
      <c r="E307" s="69" t="s">
        <v>15</v>
      </c>
      <c r="F307" s="69" t="s">
        <v>118</v>
      </c>
      <c r="G307" s="69" t="s">
        <v>118</v>
      </c>
      <c r="H307" s="69">
        <v>6543</v>
      </c>
      <c r="I307" s="69" t="s">
        <v>60</v>
      </c>
      <c r="K307" s="156"/>
    </row>
    <row r="308" spans="1:11" x14ac:dyDescent="0.25">
      <c r="A308" s="156">
        <v>46030</v>
      </c>
      <c r="B308" s="69" t="s">
        <v>733</v>
      </c>
      <c r="C308" s="69">
        <v>2</v>
      </c>
      <c r="D308" s="69" t="s">
        <v>4</v>
      </c>
      <c r="E308" s="69" t="s">
        <v>15</v>
      </c>
      <c r="F308" s="69" t="s">
        <v>118</v>
      </c>
      <c r="G308" s="69" t="s">
        <v>118</v>
      </c>
      <c r="H308" s="69">
        <v>398.680000000002</v>
      </c>
      <c r="I308" s="69" t="s">
        <v>80</v>
      </c>
      <c r="K308" s="156"/>
    </row>
    <row r="309" spans="1:11" x14ac:dyDescent="0.25">
      <c r="A309" s="156">
        <v>46030</v>
      </c>
      <c r="B309" s="69" t="s">
        <v>733</v>
      </c>
      <c r="C309" s="69">
        <v>2</v>
      </c>
      <c r="D309" s="69" t="s">
        <v>4</v>
      </c>
      <c r="E309" s="69" t="s">
        <v>15</v>
      </c>
      <c r="F309" s="69" t="s">
        <v>118</v>
      </c>
      <c r="G309" s="69" t="s">
        <v>118</v>
      </c>
      <c r="H309" s="69">
        <v>347.135999999999</v>
      </c>
      <c r="I309" s="69" t="s">
        <v>108</v>
      </c>
      <c r="K309" s="156"/>
    </row>
    <row r="310" spans="1:11" x14ac:dyDescent="0.25">
      <c r="A310" s="156">
        <v>46030</v>
      </c>
      <c r="B310" s="69" t="s">
        <v>733</v>
      </c>
      <c r="C310" s="69">
        <v>2</v>
      </c>
      <c r="D310" s="69" t="s">
        <v>4</v>
      </c>
      <c r="E310" s="69" t="s">
        <v>16</v>
      </c>
      <c r="F310" s="69" t="s">
        <v>118</v>
      </c>
      <c r="G310" s="69" t="s">
        <v>118</v>
      </c>
      <c r="H310" s="69">
        <v>930.85200000001203</v>
      </c>
      <c r="I310" s="69" t="s">
        <v>108</v>
      </c>
      <c r="K310" s="156"/>
    </row>
    <row r="311" spans="1:11" x14ac:dyDescent="0.25">
      <c r="A311" s="156">
        <v>46030</v>
      </c>
      <c r="B311" s="69" t="s">
        <v>733</v>
      </c>
      <c r="C311" s="69">
        <v>2</v>
      </c>
      <c r="D311" s="69" t="s">
        <v>4</v>
      </c>
      <c r="E311" s="69" t="s">
        <v>16</v>
      </c>
      <c r="F311" s="69" t="s">
        <v>118</v>
      </c>
      <c r="G311" s="69" t="s">
        <v>118</v>
      </c>
      <c r="H311" s="69">
        <v>98.844999999999899</v>
      </c>
      <c r="I311" s="69" t="s">
        <v>80</v>
      </c>
      <c r="K311" s="156"/>
    </row>
    <row r="312" spans="1:11" x14ac:dyDescent="0.25">
      <c r="A312" s="156">
        <v>46030</v>
      </c>
      <c r="B312" s="69" t="s">
        <v>733</v>
      </c>
      <c r="C312" s="69">
        <v>2</v>
      </c>
      <c r="D312" s="69" t="s">
        <v>4</v>
      </c>
      <c r="E312" s="69" t="s">
        <v>16</v>
      </c>
      <c r="F312" s="69" t="s">
        <v>118</v>
      </c>
      <c r="G312" s="69" t="s">
        <v>118</v>
      </c>
      <c r="H312" s="69">
        <v>5630</v>
      </c>
      <c r="I312" s="69" t="s">
        <v>60</v>
      </c>
      <c r="K312" s="156"/>
    </row>
    <row r="313" spans="1:11" x14ac:dyDescent="0.25">
      <c r="A313" s="156">
        <v>46030</v>
      </c>
      <c r="B313" s="69" t="s">
        <v>733</v>
      </c>
      <c r="C313" s="69">
        <v>2</v>
      </c>
      <c r="D313" s="69" t="s">
        <v>4</v>
      </c>
      <c r="E313" s="69" t="s">
        <v>16</v>
      </c>
      <c r="F313" s="69" t="s">
        <v>118</v>
      </c>
      <c r="G313" s="69" t="s">
        <v>118</v>
      </c>
      <c r="H313" s="69">
        <v>817.16900000000498</v>
      </c>
      <c r="I313" s="69" t="s">
        <v>107</v>
      </c>
      <c r="K313" s="156"/>
    </row>
    <row r="314" spans="1:11" x14ac:dyDescent="0.25">
      <c r="A314" s="156">
        <v>46030</v>
      </c>
      <c r="B314" s="69" t="s">
        <v>733</v>
      </c>
      <c r="C314" s="69">
        <v>2</v>
      </c>
      <c r="D314" s="69" t="s">
        <v>4</v>
      </c>
      <c r="E314" s="69" t="s">
        <v>16</v>
      </c>
      <c r="F314" s="69" t="s">
        <v>118</v>
      </c>
      <c r="G314" s="69" t="s">
        <v>118</v>
      </c>
      <c r="H314" s="69">
        <v>3735.71899999996</v>
      </c>
      <c r="I314" s="69" t="s">
        <v>55</v>
      </c>
      <c r="K314" s="156"/>
    </row>
    <row r="315" spans="1:11" x14ac:dyDescent="0.25">
      <c r="A315" s="156">
        <v>46030</v>
      </c>
      <c r="B315" s="69" t="s">
        <v>733</v>
      </c>
      <c r="C315" s="69">
        <v>2</v>
      </c>
      <c r="D315" s="69" t="s">
        <v>119</v>
      </c>
      <c r="E315" s="69" t="s">
        <v>16</v>
      </c>
      <c r="F315" s="69" t="s">
        <v>694</v>
      </c>
      <c r="G315" s="69" t="s">
        <v>118</v>
      </c>
      <c r="H315" s="69">
        <v>24.052</v>
      </c>
      <c r="I315" s="69" t="s">
        <v>584</v>
      </c>
      <c r="K315" s="156"/>
    </row>
    <row r="316" spans="1:11" x14ac:dyDescent="0.25">
      <c r="A316" s="156">
        <v>46030</v>
      </c>
      <c r="B316" s="69" t="s">
        <v>733</v>
      </c>
      <c r="C316" s="69">
        <v>2</v>
      </c>
      <c r="D316" s="69" t="s">
        <v>119</v>
      </c>
      <c r="E316" s="69" t="s">
        <v>16</v>
      </c>
      <c r="F316" s="69" t="s">
        <v>695</v>
      </c>
      <c r="G316" s="69" t="s">
        <v>118</v>
      </c>
      <c r="H316" s="69">
        <v>205.82399999999899</v>
      </c>
      <c r="I316" s="69" t="s">
        <v>584</v>
      </c>
      <c r="K316" s="156"/>
    </row>
    <row r="317" spans="1:11" x14ac:dyDescent="0.25">
      <c r="A317" s="156">
        <v>46030</v>
      </c>
      <c r="B317" s="69" t="s">
        <v>733</v>
      </c>
      <c r="C317" s="69">
        <v>2</v>
      </c>
      <c r="D317" s="69" t="s">
        <v>4</v>
      </c>
      <c r="E317" s="69" t="s">
        <v>16</v>
      </c>
      <c r="F317" s="69" t="s">
        <v>118</v>
      </c>
      <c r="G317" s="69" t="s">
        <v>662</v>
      </c>
      <c r="H317" s="69">
        <v>6.1950000000000003</v>
      </c>
      <c r="I317" s="69" t="s">
        <v>676</v>
      </c>
      <c r="K317" s="156"/>
    </row>
    <row r="318" spans="1:11" x14ac:dyDescent="0.25">
      <c r="A318" s="156">
        <v>46030</v>
      </c>
      <c r="B318" s="69" t="s">
        <v>733</v>
      </c>
      <c r="C318" s="69">
        <v>2</v>
      </c>
      <c r="D318" s="69" t="s">
        <v>4</v>
      </c>
      <c r="E318" s="69" t="s">
        <v>17</v>
      </c>
      <c r="F318" s="69" t="s">
        <v>118</v>
      </c>
      <c r="G318" s="69" t="s">
        <v>626</v>
      </c>
      <c r="H318" s="69">
        <v>78.404999999999902</v>
      </c>
      <c r="I318" s="69" t="s">
        <v>676</v>
      </c>
      <c r="K318" s="156"/>
    </row>
    <row r="319" spans="1:11" x14ac:dyDescent="0.25">
      <c r="A319" s="156">
        <v>46030</v>
      </c>
      <c r="B319" s="69" t="s">
        <v>733</v>
      </c>
      <c r="C319" s="69">
        <v>2</v>
      </c>
      <c r="D319" s="69" t="s">
        <v>119</v>
      </c>
      <c r="E319" s="69" t="s">
        <v>17</v>
      </c>
      <c r="F319" s="69" t="s">
        <v>724</v>
      </c>
      <c r="G319" s="69" t="s">
        <v>118</v>
      </c>
      <c r="H319" s="69">
        <v>137.49100000000001</v>
      </c>
      <c r="I319" s="69" t="s">
        <v>584</v>
      </c>
      <c r="K319" s="156"/>
    </row>
    <row r="320" spans="1:11" x14ac:dyDescent="0.25">
      <c r="A320" s="156">
        <v>46030</v>
      </c>
      <c r="B320" s="69" t="s">
        <v>733</v>
      </c>
      <c r="C320" s="69">
        <v>2</v>
      </c>
      <c r="D320" s="69" t="s">
        <v>119</v>
      </c>
      <c r="E320" s="69" t="s">
        <v>17</v>
      </c>
      <c r="F320" s="69" t="s">
        <v>698</v>
      </c>
      <c r="G320" s="69" t="s">
        <v>118</v>
      </c>
      <c r="H320" s="69">
        <v>261.801999999999</v>
      </c>
      <c r="I320" s="69" t="s">
        <v>584</v>
      </c>
      <c r="K320" s="156"/>
    </row>
    <row r="321" spans="1:11" x14ac:dyDescent="0.25">
      <c r="A321" s="156">
        <v>46030</v>
      </c>
      <c r="B321" s="69" t="s">
        <v>733</v>
      </c>
      <c r="C321" s="69">
        <v>2</v>
      </c>
      <c r="D321" s="69" t="s">
        <v>119</v>
      </c>
      <c r="E321" s="69" t="s">
        <v>17</v>
      </c>
      <c r="F321" s="69" t="s">
        <v>725</v>
      </c>
      <c r="G321" s="69" t="s">
        <v>118</v>
      </c>
      <c r="H321" s="69">
        <v>76.239999999999895</v>
      </c>
      <c r="I321" s="69" t="s">
        <v>584</v>
      </c>
      <c r="K321" s="156"/>
    </row>
    <row r="322" spans="1:11" x14ac:dyDescent="0.25">
      <c r="A322" s="156">
        <v>46030</v>
      </c>
      <c r="B322" s="69" t="s">
        <v>733</v>
      </c>
      <c r="C322" s="69">
        <v>2</v>
      </c>
      <c r="D322" s="69" t="s">
        <v>4</v>
      </c>
      <c r="E322" s="69" t="s">
        <v>17</v>
      </c>
      <c r="F322" s="69" t="s">
        <v>118</v>
      </c>
      <c r="G322" s="69" t="s">
        <v>118</v>
      </c>
      <c r="H322" s="69">
        <v>4161.8960000000297</v>
      </c>
      <c r="I322" s="69" t="s">
        <v>55</v>
      </c>
      <c r="K322" s="156"/>
    </row>
    <row r="323" spans="1:11" x14ac:dyDescent="0.25">
      <c r="A323" s="156">
        <v>46030</v>
      </c>
      <c r="B323" s="69" t="s">
        <v>733</v>
      </c>
      <c r="C323" s="69">
        <v>2</v>
      </c>
      <c r="D323" s="69" t="s">
        <v>4</v>
      </c>
      <c r="E323" s="69" t="s">
        <v>17</v>
      </c>
      <c r="F323" s="69" t="s">
        <v>118</v>
      </c>
      <c r="G323" s="69" t="s">
        <v>118</v>
      </c>
      <c r="H323" s="69">
        <v>845.80399999999895</v>
      </c>
      <c r="I323" s="69" t="s">
        <v>107</v>
      </c>
      <c r="K323" s="156"/>
    </row>
    <row r="324" spans="1:11" x14ac:dyDescent="0.25">
      <c r="A324" s="156">
        <v>46030</v>
      </c>
      <c r="B324" s="69" t="s">
        <v>733</v>
      </c>
      <c r="C324" s="69">
        <v>2</v>
      </c>
      <c r="D324" s="69" t="s">
        <v>4</v>
      </c>
      <c r="E324" s="69" t="s">
        <v>17</v>
      </c>
      <c r="F324" s="69" t="s">
        <v>118</v>
      </c>
      <c r="G324" s="69" t="s">
        <v>118</v>
      </c>
      <c r="H324" s="69">
        <v>5964</v>
      </c>
      <c r="I324" s="69" t="s">
        <v>60</v>
      </c>
      <c r="K324" s="156"/>
    </row>
    <row r="325" spans="1:11" x14ac:dyDescent="0.25">
      <c r="A325" s="156">
        <v>46030</v>
      </c>
      <c r="B325" s="69" t="s">
        <v>733</v>
      </c>
      <c r="C325" s="69">
        <v>2</v>
      </c>
      <c r="D325" s="69" t="s">
        <v>4</v>
      </c>
      <c r="E325" s="69" t="s">
        <v>17</v>
      </c>
      <c r="F325" s="69" t="s">
        <v>118</v>
      </c>
      <c r="G325" s="69" t="s">
        <v>118</v>
      </c>
      <c r="H325" s="69">
        <v>150.18799999999899</v>
      </c>
      <c r="I325" s="69" t="s">
        <v>80</v>
      </c>
      <c r="K325" s="156"/>
    </row>
    <row r="326" spans="1:11" x14ac:dyDescent="0.25">
      <c r="A326" s="156">
        <v>46030</v>
      </c>
      <c r="B326" s="69" t="s">
        <v>733</v>
      </c>
      <c r="C326" s="69">
        <v>2</v>
      </c>
      <c r="D326" s="69" t="s">
        <v>4</v>
      </c>
      <c r="E326" s="69" t="s">
        <v>17</v>
      </c>
      <c r="F326" s="69" t="s">
        <v>118</v>
      </c>
      <c r="G326" s="69" t="s">
        <v>118</v>
      </c>
      <c r="H326" s="69">
        <v>478.21199999999902</v>
      </c>
      <c r="I326" s="69" t="s">
        <v>108</v>
      </c>
      <c r="K326" s="156"/>
    </row>
    <row r="327" spans="1:11" x14ac:dyDescent="0.25">
      <c r="A327" s="156">
        <v>46030</v>
      </c>
      <c r="B327" s="69" t="s">
        <v>733</v>
      </c>
      <c r="C327" s="69">
        <v>2</v>
      </c>
      <c r="D327" s="69" t="s">
        <v>4</v>
      </c>
      <c r="E327" s="69" t="s">
        <v>18</v>
      </c>
      <c r="F327" s="69" t="s">
        <v>118</v>
      </c>
      <c r="G327" s="69" t="s">
        <v>118</v>
      </c>
      <c r="H327" s="69">
        <v>166.82199999999901</v>
      </c>
      <c r="I327" s="69" t="s">
        <v>108</v>
      </c>
      <c r="K327" s="156"/>
    </row>
    <row r="328" spans="1:11" x14ac:dyDescent="0.25">
      <c r="A328" s="156">
        <v>46030</v>
      </c>
      <c r="B328" s="69" t="s">
        <v>733</v>
      </c>
      <c r="C328" s="69">
        <v>2</v>
      </c>
      <c r="D328" s="69" t="s">
        <v>4</v>
      </c>
      <c r="E328" s="69" t="s">
        <v>18</v>
      </c>
      <c r="F328" s="69" t="s">
        <v>118</v>
      </c>
      <c r="G328" s="69" t="s">
        <v>118</v>
      </c>
      <c r="H328" s="69">
        <v>146.69899999999899</v>
      </c>
      <c r="I328" s="69" t="s">
        <v>80</v>
      </c>
      <c r="K328" s="156"/>
    </row>
    <row r="329" spans="1:11" x14ac:dyDescent="0.25">
      <c r="A329" s="156">
        <v>46030</v>
      </c>
      <c r="B329" s="69" t="s">
        <v>733</v>
      </c>
      <c r="C329" s="69">
        <v>2</v>
      </c>
      <c r="D329" s="69" t="s">
        <v>4</v>
      </c>
      <c r="E329" s="69" t="s">
        <v>18</v>
      </c>
      <c r="F329" s="69" t="s">
        <v>118</v>
      </c>
      <c r="G329" s="69" t="s">
        <v>118</v>
      </c>
      <c r="H329" s="69">
        <v>1338</v>
      </c>
      <c r="I329" s="69" t="s">
        <v>60</v>
      </c>
      <c r="K329" s="156"/>
    </row>
    <row r="330" spans="1:11" x14ac:dyDescent="0.25">
      <c r="A330" s="156">
        <v>46030</v>
      </c>
      <c r="B330" s="69" t="s">
        <v>733</v>
      </c>
      <c r="C330" s="69">
        <v>2</v>
      </c>
      <c r="D330" s="69" t="s">
        <v>4</v>
      </c>
      <c r="E330" s="69" t="s">
        <v>18</v>
      </c>
      <c r="F330" s="69" t="s">
        <v>118</v>
      </c>
      <c r="G330" s="69" t="s">
        <v>118</v>
      </c>
      <c r="H330" s="69">
        <v>252.354999999999</v>
      </c>
      <c r="I330" s="69" t="s">
        <v>107</v>
      </c>
      <c r="K330" s="156"/>
    </row>
    <row r="331" spans="1:11" x14ac:dyDescent="0.25">
      <c r="A331" s="156">
        <v>46030</v>
      </c>
      <c r="B331" s="69" t="s">
        <v>733</v>
      </c>
      <c r="C331" s="69">
        <v>2</v>
      </c>
      <c r="D331" s="69" t="s">
        <v>4</v>
      </c>
      <c r="E331" s="69" t="s">
        <v>18</v>
      </c>
      <c r="F331" s="69" t="s">
        <v>118</v>
      </c>
      <c r="G331" s="69" t="s">
        <v>118</v>
      </c>
      <c r="H331" s="69">
        <v>1073.1690000000101</v>
      </c>
      <c r="I331" s="69" t="s">
        <v>55</v>
      </c>
      <c r="K331" s="156"/>
    </row>
    <row r="332" spans="1:11" x14ac:dyDescent="0.25">
      <c r="A332" s="156">
        <v>46030</v>
      </c>
      <c r="B332" s="69" t="s">
        <v>733</v>
      </c>
      <c r="C332" s="69">
        <v>2</v>
      </c>
      <c r="D332" s="69" t="s">
        <v>4</v>
      </c>
      <c r="E332" s="69" t="s">
        <v>19</v>
      </c>
      <c r="F332" s="69" t="s">
        <v>118</v>
      </c>
      <c r="G332" s="69" t="s">
        <v>118</v>
      </c>
      <c r="H332" s="69">
        <v>4634.45099999993</v>
      </c>
      <c r="I332" s="69" t="s">
        <v>55</v>
      </c>
      <c r="K332" s="156"/>
    </row>
    <row r="333" spans="1:11" x14ac:dyDescent="0.25">
      <c r="A333" s="156">
        <v>46030</v>
      </c>
      <c r="B333" s="69" t="s">
        <v>733</v>
      </c>
      <c r="C333" s="69">
        <v>2</v>
      </c>
      <c r="D333" s="69" t="s">
        <v>119</v>
      </c>
      <c r="E333" s="69" t="s">
        <v>19</v>
      </c>
      <c r="F333" s="69" t="s">
        <v>700</v>
      </c>
      <c r="G333" s="69" t="s">
        <v>118</v>
      </c>
      <c r="H333" s="69">
        <v>89.251999999999896</v>
      </c>
      <c r="I333" s="69" t="s">
        <v>584</v>
      </c>
      <c r="K333" s="156"/>
    </row>
    <row r="334" spans="1:11" x14ac:dyDescent="0.25">
      <c r="A334" s="156">
        <v>46030</v>
      </c>
      <c r="B334" s="69" t="s">
        <v>733</v>
      </c>
      <c r="C334" s="69">
        <v>2</v>
      </c>
      <c r="D334" s="69" t="s">
        <v>119</v>
      </c>
      <c r="E334" s="69" t="s">
        <v>19</v>
      </c>
      <c r="F334" s="69" t="s">
        <v>686</v>
      </c>
      <c r="G334" s="69" t="s">
        <v>118</v>
      </c>
      <c r="H334" s="69">
        <v>48.825000000000003</v>
      </c>
      <c r="I334" s="69" t="s">
        <v>584</v>
      </c>
      <c r="K334" s="156"/>
    </row>
    <row r="335" spans="1:11" x14ac:dyDescent="0.25">
      <c r="A335" s="156">
        <v>46030</v>
      </c>
      <c r="B335" s="69" t="s">
        <v>733</v>
      </c>
      <c r="C335" s="69">
        <v>2</v>
      </c>
      <c r="D335" s="69" t="s">
        <v>4</v>
      </c>
      <c r="E335" s="69" t="s">
        <v>19</v>
      </c>
      <c r="F335" s="69" t="s">
        <v>118</v>
      </c>
      <c r="G335" s="69" t="s">
        <v>665</v>
      </c>
      <c r="H335" s="69">
        <v>3.3340000000000001</v>
      </c>
      <c r="I335" s="69" t="s">
        <v>676</v>
      </c>
      <c r="K335" s="156"/>
    </row>
    <row r="336" spans="1:11" x14ac:dyDescent="0.25">
      <c r="A336" s="156">
        <v>46030</v>
      </c>
      <c r="B336" s="69" t="s">
        <v>733</v>
      </c>
      <c r="C336" s="69">
        <v>2</v>
      </c>
      <c r="D336" s="69" t="s">
        <v>4</v>
      </c>
      <c r="E336" s="69" t="s">
        <v>19</v>
      </c>
      <c r="F336" s="69" t="s">
        <v>118</v>
      </c>
      <c r="G336" s="69" t="s">
        <v>650</v>
      </c>
      <c r="H336" s="69">
        <v>56.010999999999903</v>
      </c>
      <c r="I336" s="69" t="s">
        <v>676</v>
      </c>
      <c r="K336" s="156"/>
    </row>
    <row r="337" spans="1:11" x14ac:dyDescent="0.25">
      <c r="A337" s="156">
        <v>46030</v>
      </c>
      <c r="B337" s="69" t="s">
        <v>733</v>
      </c>
      <c r="C337" s="69">
        <v>2</v>
      </c>
      <c r="D337" s="69" t="s">
        <v>4</v>
      </c>
      <c r="E337" s="69" t="s">
        <v>19</v>
      </c>
      <c r="F337" s="69" t="s">
        <v>118</v>
      </c>
      <c r="G337" s="69" t="s">
        <v>118</v>
      </c>
      <c r="H337" s="69">
        <v>1302.90500000001</v>
      </c>
      <c r="I337" s="69" t="s">
        <v>107</v>
      </c>
      <c r="K337" s="156"/>
    </row>
    <row r="338" spans="1:11" x14ac:dyDescent="0.25">
      <c r="A338" s="156">
        <v>46030</v>
      </c>
      <c r="B338" s="69" t="s">
        <v>733</v>
      </c>
      <c r="C338" s="69">
        <v>2</v>
      </c>
      <c r="D338" s="69" t="s">
        <v>4</v>
      </c>
      <c r="E338" s="69" t="s">
        <v>19</v>
      </c>
      <c r="F338" s="69" t="s">
        <v>118</v>
      </c>
      <c r="G338" s="69" t="s">
        <v>118</v>
      </c>
      <c r="H338" s="69">
        <v>5759</v>
      </c>
      <c r="I338" s="69" t="s">
        <v>60</v>
      </c>
      <c r="K338" s="156"/>
    </row>
    <row r="339" spans="1:11" x14ac:dyDescent="0.25">
      <c r="A339" s="156">
        <v>46030</v>
      </c>
      <c r="B339" s="69" t="s">
        <v>733</v>
      </c>
      <c r="C339" s="69">
        <v>2</v>
      </c>
      <c r="D339" s="69" t="s">
        <v>4</v>
      </c>
      <c r="E339" s="69" t="s">
        <v>19</v>
      </c>
      <c r="F339" s="69" t="s">
        <v>118</v>
      </c>
      <c r="G339" s="69" t="s">
        <v>118</v>
      </c>
      <c r="H339" s="69">
        <v>354.52100000000002</v>
      </c>
      <c r="I339" s="69" t="s">
        <v>80</v>
      </c>
      <c r="K339" s="156"/>
    </row>
    <row r="340" spans="1:11" x14ac:dyDescent="0.25">
      <c r="A340" s="156">
        <v>46030</v>
      </c>
      <c r="B340" s="69" t="s">
        <v>733</v>
      </c>
      <c r="C340" s="69">
        <v>2</v>
      </c>
      <c r="D340" s="69" t="s">
        <v>4</v>
      </c>
      <c r="E340" s="69" t="s">
        <v>19</v>
      </c>
      <c r="F340" s="69" t="s">
        <v>118</v>
      </c>
      <c r="G340" s="69" t="s">
        <v>118</v>
      </c>
      <c r="H340" s="69">
        <v>839.72600000000102</v>
      </c>
      <c r="I340" s="69" t="s">
        <v>108</v>
      </c>
      <c r="K340" s="156"/>
    </row>
    <row r="341" spans="1:11" x14ac:dyDescent="0.25">
      <c r="A341" s="156">
        <v>46030</v>
      </c>
      <c r="B341" s="69" t="s">
        <v>733</v>
      </c>
      <c r="C341" s="69">
        <v>2</v>
      </c>
      <c r="D341" s="69" t="s">
        <v>4</v>
      </c>
      <c r="E341" s="69" t="s">
        <v>20</v>
      </c>
      <c r="F341" s="69" t="s">
        <v>118</v>
      </c>
      <c r="G341" s="69" t="s">
        <v>118</v>
      </c>
      <c r="H341" s="69">
        <v>1440.75099999999</v>
      </c>
      <c r="I341" s="69" t="s">
        <v>108</v>
      </c>
      <c r="K341" s="156"/>
    </row>
    <row r="342" spans="1:11" x14ac:dyDescent="0.25">
      <c r="A342" s="156">
        <v>46030</v>
      </c>
      <c r="B342" s="69" t="s">
        <v>733</v>
      </c>
      <c r="C342" s="69">
        <v>2</v>
      </c>
      <c r="D342" s="69" t="s">
        <v>4</v>
      </c>
      <c r="E342" s="69" t="s">
        <v>20</v>
      </c>
      <c r="F342" s="69" t="s">
        <v>118</v>
      </c>
      <c r="G342" s="69" t="s">
        <v>118</v>
      </c>
      <c r="H342" s="69">
        <v>126.662999999999</v>
      </c>
      <c r="I342" s="69" t="s">
        <v>80</v>
      </c>
      <c r="K342" s="156"/>
    </row>
    <row r="343" spans="1:11" x14ac:dyDescent="0.25">
      <c r="A343" s="156">
        <v>46030</v>
      </c>
      <c r="B343" s="69" t="s">
        <v>733</v>
      </c>
      <c r="C343" s="69">
        <v>2</v>
      </c>
      <c r="D343" s="69" t="s">
        <v>4</v>
      </c>
      <c r="E343" s="69" t="s">
        <v>20</v>
      </c>
      <c r="F343" s="69" t="s">
        <v>118</v>
      </c>
      <c r="G343" s="69" t="s">
        <v>118</v>
      </c>
      <c r="H343" s="69">
        <v>6458</v>
      </c>
      <c r="I343" s="69" t="s">
        <v>60</v>
      </c>
      <c r="K343" s="156"/>
    </row>
    <row r="344" spans="1:11" x14ac:dyDescent="0.25">
      <c r="A344" s="156">
        <v>46030</v>
      </c>
      <c r="B344" s="69" t="s">
        <v>733</v>
      </c>
      <c r="C344" s="69">
        <v>2</v>
      </c>
      <c r="D344" s="69" t="s">
        <v>4</v>
      </c>
      <c r="E344" s="69" t="s">
        <v>20</v>
      </c>
      <c r="F344" s="69" t="s">
        <v>118</v>
      </c>
      <c r="G344" s="69" t="s">
        <v>118</v>
      </c>
      <c r="H344" s="69">
        <v>1048.299</v>
      </c>
      <c r="I344" s="69" t="s">
        <v>107</v>
      </c>
      <c r="K344" s="156"/>
    </row>
    <row r="345" spans="1:11" x14ac:dyDescent="0.25">
      <c r="A345" s="156">
        <v>46030</v>
      </c>
      <c r="B345" s="69" t="s">
        <v>733</v>
      </c>
      <c r="C345" s="69">
        <v>2</v>
      </c>
      <c r="D345" s="69" t="s">
        <v>4</v>
      </c>
      <c r="E345" s="69" t="s">
        <v>20</v>
      </c>
      <c r="F345" s="69" t="s">
        <v>118</v>
      </c>
      <c r="G345" s="69" t="s">
        <v>672</v>
      </c>
      <c r="H345" s="69">
        <v>36.637999999999998</v>
      </c>
      <c r="I345" s="69" t="s">
        <v>676</v>
      </c>
      <c r="K345" s="156"/>
    </row>
    <row r="346" spans="1:11" x14ac:dyDescent="0.25">
      <c r="A346" s="156">
        <v>46030</v>
      </c>
      <c r="B346" s="69" t="s">
        <v>733</v>
      </c>
      <c r="C346" s="69">
        <v>2</v>
      </c>
      <c r="D346" s="69" t="s">
        <v>4</v>
      </c>
      <c r="E346" s="69" t="s">
        <v>20</v>
      </c>
      <c r="F346" s="69" t="s">
        <v>118</v>
      </c>
      <c r="G346" s="69" t="s">
        <v>118</v>
      </c>
      <c r="H346" s="69">
        <v>4340.2329999998901</v>
      </c>
      <c r="I346" s="69" t="s">
        <v>55</v>
      </c>
      <c r="K346" s="156"/>
    </row>
    <row r="347" spans="1:11" x14ac:dyDescent="0.25">
      <c r="A347" s="156">
        <v>46030</v>
      </c>
      <c r="B347" s="69" t="s">
        <v>733</v>
      </c>
      <c r="C347" s="69">
        <v>2</v>
      </c>
      <c r="D347" s="69" t="s">
        <v>4</v>
      </c>
      <c r="E347" s="69" t="s">
        <v>21</v>
      </c>
      <c r="F347" s="69" t="s">
        <v>118</v>
      </c>
      <c r="G347" s="69" t="s">
        <v>118</v>
      </c>
      <c r="H347" s="69">
        <v>2268.4259999999999</v>
      </c>
      <c r="I347" s="69" t="s">
        <v>55</v>
      </c>
      <c r="K347" s="156"/>
    </row>
    <row r="348" spans="1:11" x14ac:dyDescent="0.25">
      <c r="A348" s="156">
        <v>46030</v>
      </c>
      <c r="B348" s="69" t="s">
        <v>733</v>
      </c>
      <c r="C348" s="69">
        <v>2</v>
      </c>
      <c r="D348" s="69" t="s">
        <v>119</v>
      </c>
      <c r="E348" s="69" t="s">
        <v>21</v>
      </c>
      <c r="F348" s="69" t="s">
        <v>695</v>
      </c>
      <c r="G348" s="69" t="s">
        <v>118</v>
      </c>
      <c r="H348" s="69">
        <v>39.799999999999898</v>
      </c>
      <c r="I348" s="69" t="s">
        <v>584</v>
      </c>
      <c r="K348" s="156"/>
    </row>
    <row r="349" spans="1:11" x14ac:dyDescent="0.25">
      <c r="A349" s="156">
        <v>46030</v>
      </c>
      <c r="B349" s="69" t="s">
        <v>733</v>
      </c>
      <c r="C349" s="69">
        <v>2</v>
      </c>
      <c r="D349" s="69" t="s">
        <v>119</v>
      </c>
      <c r="E349" s="69" t="s">
        <v>21</v>
      </c>
      <c r="F349" s="69" t="s">
        <v>687</v>
      </c>
      <c r="G349" s="69" t="s">
        <v>118</v>
      </c>
      <c r="H349" s="69">
        <v>60.380999999999901</v>
      </c>
      <c r="I349" s="69" t="s">
        <v>584</v>
      </c>
      <c r="K349" s="156"/>
    </row>
    <row r="350" spans="1:11" x14ac:dyDescent="0.25">
      <c r="A350" s="156">
        <v>46030</v>
      </c>
      <c r="B350" s="69" t="s">
        <v>733</v>
      </c>
      <c r="C350" s="69">
        <v>2</v>
      </c>
      <c r="D350" s="69" t="s">
        <v>4</v>
      </c>
      <c r="E350" s="69" t="s">
        <v>21</v>
      </c>
      <c r="F350" s="69" t="s">
        <v>118</v>
      </c>
      <c r="G350" s="69" t="s">
        <v>118</v>
      </c>
      <c r="H350" s="69">
        <v>662.02100000000303</v>
      </c>
      <c r="I350" s="69" t="s">
        <v>107</v>
      </c>
      <c r="K350" s="156"/>
    </row>
    <row r="351" spans="1:11" x14ac:dyDescent="0.25">
      <c r="A351" s="156">
        <v>46030</v>
      </c>
      <c r="B351" s="69" t="s">
        <v>733</v>
      </c>
      <c r="C351" s="69">
        <v>2</v>
      </c>
      <c r="D351" s="69" t="s">
        <v>4</v>
      </c>
      <c r="E351" s="69" t="s">
        <v>21</v>
      </c>
      <c r="F351" s="69" t="s">
        <v>118</v>
      </c>
      <c r="G351" s="69" t="s">
        <v>118</v>
      </c>
      <c r="H351" s="69">
        <v>3227</v>
      </c>
      <c r="I351" s="69" t="s">
        <v>60</v>
      </c>
      <c r="K351" s="156"/>
    </row>
    <row r="352" spans="1:11" x14ac:dyDescent="0.25">
      <c r="A352" s="156">
        <v>46030</v>
      </c>
      <c r="B352" s="69" t="s">
        <v>733</v>
      </c>
      <c r="C352" s="69">
        <v>2</v>
      </c>
      <c r="D352" s="69" t="s">
        <v>4</v>
      </c>
      <c r="E352" s="69" t="s">
        <v>21</v>
      </c>
      <c r="F352" s="69" t="s">
        <v>118</v>
      </c>
      <c r="G352" s="69" t="s">
        <v>118</v>
      </c>
      <c r="H352" s="69">
        <v>134.61499999999899</v>
      </c>
      <c r="I352" s="69" t="s">
        <v>80</v>
      </c>
      <c r="K352" s="156"/>
    </row>
    <row r="353" spans="1:11" x14ac:dyDescent="0.25">
      <c r="A353" s="156">
        <v>46030</v>
      </c>
      <c r="B353" s="69" t="s">
        <v>733</v>
      </c>
      <c r="C353" s="69">
        <v>2</v>
      </c>
      <c r="D353" s="69" t="s">
        <v>4</v>
      </c>
      <c r="E353" s="69" t="s">
        <v>21</v>
      </c>
      <c r="F353" s="69" t="s">
        <v>118</v>
      </c>
      <c r="G353" s="69" t="s">
        <v>118</v>
      </c>
      <c r="H353" s="69">
        <v>395.77700000000101</v>
      </c>
      <c r="I353" s="69" t="s">
        <v>108</v>
      </c>
      <c r="K353" s="156"/>
    </row>
    <row r="354" spans="1:11" x14ac:dyDescent="0.25">
      <c r="A354" s="156">
        <v>46030</v>
      </c>
      <c r="B354" s="69" t="s">
        <v>733</v>
      </c>
      <c r="C354" s="69">
        <v>2</v>
      </c>
      <c r="D354" s="69" t="s">
        <v>4</v>
      </c>
      <c r="E354" s="69" t="s">
        <v>22</v>
      </c>
      <c r="F354" s="69" t="s">
        <v>118</v>
      </c>
      <c r="G354" s="69" t="s">
        <v>118</v>
      </c>
      <c r="H354" s="69">
        <v>480.87700000000001</v>
      </c>
      <c r="I354" s="69" t="s">
        <v>108</v>
      </c>
      <c r="K354" s="156"/>
    </row>
    <row r="355" spans="1:11" x14ac:dyDescent="0.25">
      <c r="A355" s="156">
        <v>46030</v>
      </c>
      <c r="B355" s="69" t="s">
        <v>733</v>
      </c>
      <c r="C355" s="69">
        <v>2</v>
      </c>
      <c r="D355" s="69" t="s">
        <v>4</v>
      </c>
      <c r="E355" s="69" t="s">
        <v>22</v>
      </c>
      <c r="F355" s="69" t="s">
        <v>118</v>
      </c>
      <c r="G355" s="69" t="s">
        <v>118</v>
      </c>
      <c r="H355" s="69">
        <v>100.066999999999</v>
      </c>
      <c r="I355" s="69" t="s">
        <v>80</v>
      </c>
      <c r="K355" s="156"/>
    </row>
    <row r="356" spans="1:11" x14ac:dyDescent="0.25">
      <c r="A356" s="156">
        <v>46030</v>
      </c>
      <c r="B356" s="69" t="s">
        <v>733</v>
      </c>
      <c r="C356" s="69">
        <v>2</v>
      </c>
      <c r="D356" s="69" t="s">
        <v>4</v>
      </c>
      <c r="E356" s="69" t="s">
        <v>22</v>
      </c>
      <c r="F356" s="69" t="s">
        <v>118</v>
      </c>
      <c r="G356" s="69" t="s">
        <v>118</v>
      </c>
      <c r="H356" s="69">
        <v>2520</v>
      </c>
      <c r="I356" s="69" t="s">
        <v>60</v>
      </c>
      <c r="K356" s="156"/>
    </row>
    <row r="357" spans="1:11" x14ac:dyDescent="0.25">
      <c r="A357" s="156">
        <v>46030</v>
      </c>
      <c r="B357" s="69" t="s">
        <v>733</v>
      </c>
      <c r="C357" s="69">
        <v>2</v>
      </c>
      <c r="D357" s="69" t="s">
        <v>4</v>
      </c>
      <c r="E357" s="69" t="s">
        <v>22</v>
      </c>
      <c r="F357" s="69" t="s">
        <v>118</v>
      </c>
      <c r="G357" s="69" t="s">
        <v>118</v>
      </c>
      <c r="H357" s="69">
        <v>328.53300000000002</v>
      </c>
      <c r="I357" s="69" t="s">
        <v>107</v>
      </c>
      <c r="K357" s="156"/>
    </row>
    <row r="358" spans="1:11" x14ac:dyDescent="0.25">
      <c r="A358" s="156">
        <v>46030</v>
      </c>
      <c r="B358" s="69" t="s">
        <v>733</v>
      </c>
      <c r="C358" s="69">
        <v>2</v>
      </c>
      <c r="D358" s="69" t="s">
        <v>4</v>
      </c>
      <c r="E358" s="69" t="s">
        <v>22</v>
      </c>
      <c r="F358" s="69" t="s">
        <v>118</v>
      </c>
      <c r="G358" s="69" t="s">
        <v>118</v>
      </c>
      <c r="H358" s="69">
        <v>2215.1899999999901</v>
      </c>
      <c r="I358" s="69" t="s">
        <v>55</v>
      </c>
      <c r="K358" s="156"/>
    </row>
    <row r="359" spans="1:11" x14ac:dyDescent="0.25">
      <c r="A359" s="156">
        <v>46030</v>
      </c>
      <c r="B359" s="69" t="s">
        <v>733</v>
      </c>
      <c r="C359" s="69">
        <v>2</v>
      </c>
      <c r="D359" s="69" t="s">
        <v>4</v>
      </c>
      <c r="E359" s="69" t="s">
        <v>23</v>
      </c>
      <c r="F359" s="69" t="s">
        <v>118</v>
      </c>
      <c r="G359" s="69" t="s">
        <v>118</v>
      </c>
      <c r="H359" s="69">
        <v>3682.88599999998</v>
      </c>
      <c r="I359" s="69" t="s">
        <v>55</v>
      </c>
      <c r="K359" s="156"/>
    </row>
    <row r="360" spans="1:11" x14ac:dyDescent="0.25">
      <c r="A360" s="156">
        <v>46030</v>
      </c>
      <c r="B360" s="69" t="s">
        <v>733</v>
      </c>
      <c r="C360" s="69">
        <v>2</v>
      </c>
      <c r="D360" s="69" t="s">
        <v>119</v>
      </c>
      <c r="E360" s="69" t="s">
        <v>23</v>
      </c>
      <c r="F360" s="69" t="s">
        <v>694</v>
      </c>
      <c r="G360" s="69" t="s">
        <v>118</v>
      </c>
      <c r="H360" s="69">
        <v>17.795000000000002</v>
      </c>
      <c r="I360" s="69" t="s">
        <v>584</v>
      </c>
      <c r="K360" s="156"/>
    </row>
    <row r="361" spans="1:11" x14ac:dyDescent="0.25">
      <c r="A361" s="156">
        <v>46030</v>
      </c>
      <c r="B361" s="69" t="s">
        <v>733</v>
      </c>
      <c r="C361" s="69">
        <v>2</v>
      </c>
      <c r="D361" s="69" t="s">
        <v>4</v>
      </c>
      <c r="E361" s="69" t="s">
        <v>23</v>
      </c>
      <c r="F361" s="69" t="s">
        <v>118</v>
      </c>
      <c r="G361" s="69" t="s">
        <v>118</v>
      </c>
      <c r="H361" s="69">
        <v>1117.7349999999999</v>
      </c>
      <c r="I361" s="69" t="s">
        <v>107</v>
      </c>
      <c r="K361" s="156"/>
    </row>
    <row r="362" spans="1:11" x14ac:dyDescent="0.25">
      <c r="A362" s="156">
        <v>46030</v>
      </c>
      <c r="B362" s="69" t="s">
        <v>733</v>
      </c>
      <c r="C362" s="69">
        <v>2</v>
      </c>
      <c r="D362" s="69" t="s">
        <v>4</v>
      </c>
      <c r="E362" s="69" t="s">
        <v>23</v>
      </c>
      <c r="F362" s="69" t="s">
        <v>118</v>
      </c>
      <c r="G362" s="69" t="s">
        <v>118</v>
      </c>
      <c r="H362" s="69">
        <v>5460</v>
      </c>
      <c r="I362" s="69" t="s">
        <v>60</v>
      </c>
      <c r="K362" s="156"/>
    </row>
    <row r="363" spans="1:11" x14ac:dyDescent="0.25">
      <c r="A363" s="156">
        <v>46030</v>
      </c>
      <c r="B363" s="69" t="s">
        <v>733</v>
      </c>
      <c r="C363" s="69">
        <v>2</v>
      </c>
      <c r="D363" s="69" t="s">
        <v>4</v>
      </c>
      <c r="E363" s="69" t="s">
        <v>23</v>
      </c>
      <c r="F363" s="69" t="s">
        <v>118</v>
      </c>
      <c r="G363" s="69" t="s">
        <v>118</v>
      </c>
      <c r="H363" s="69">
        <v>376.890999999999</v>
      </c>
      <c r="I363" s="69" t="s">
        <v>80</v>
      </c>
      <c r="K363" s="156"/>
    </row>
    <row r="364" spans="1:11" x14ac:dyDescent="0.25">
      <c r="A364" s="156">
        <v>46030</v>
      </c>
      <c r="B364" s="69" t="s">
        <v>733</v>
      </c>
      <c r="C364" s="69">
        <v>2</v>
      </c>
      <c r="D364" s="69" t="s">
        <v>4</v>
      </c>
      <c r="E364" s="69" t="s">
        <v>23</v>
      </c>
      <c r="F364" s="69" t="s">
        <v>118</v>
      </c>
      <c r="G364" s="69" t="s">
        <v>118</v>
      </c>
      <c r="H364" s="69">
        <v>142.70899999999901</v>
      </c>
      <c r="I364" s="69" t="s">
        <v>108</v>
      </c>
      <c r="K364" s="156"/>
    </row>
    <row r="365" spans="1:11" x14ac:dyDescent="0.25">
      <c r="A365" s="156">
        <v>46030</v>
      </c>
      <c r="B365" s="69" t="s">
        <v>733</v>
      </c>
      <c r="C365" s="69">
        <v>2</v>
      </c>
      <c r="D365" s="69" t="s">
        <v>4</v>
      </c>
      <c r="E365" s="69" t="s">
        <v>24</v>
      </c>
      <c r="F365" s="69" t="s">
        <v>118</v>
      </c>
      <c r="G365" s="69" t="s">
        <v>118</v>
      </c>
      <c r="H365" s="69">
        <v>268.00299999999902</v>
      </c>
      <c r="I365" s="69" t="s">
        <v>108</v>
      </c>
      <c r="K365" s="156"/>
    </row>
    <row r="366" spans="1:11" x14ac:dyDescent="0.25">
      <c r="A366" s="156">
        <v>46030</v>
      </c>
      <c r="B366" s="69" t="s">
        <v>733</v>
      </c>
      <c r="C366" s="69">
        <v>2</v>
      </c>
      <c r="D366" s="69" t="s">
        <v>4</v>
      </c>
      <c r="E366" s="69" t="s">
        <v>24</v>
      </c>
      <c r="F366" s="69" t="s">
        <v>118</v>
      </c>
      <c r="G366" s="69" t="s">
        <v>118</v>
      </c>
      <c r="H366" s="69">
        <v>141.612999999999</v>
      </c>
      <c r="I366" s="69" t="s">
        <v>80</v>
      </c>
      <c r="K366" s="156"/>
    </row>
    <row r="367" spans="1:11" x14ac:dyDescent="0.25">
      <c r="A367" s="156">
        <v>46030</v>
      </c>
      <c r="B367" s="69" t="s">
        <v>733</v>
      </c>
      <c r="C367" s="69">
        <v>2</v>
      </c>
      <c r="D367" s="69" t="s">
        <v>4</v>
      </c>
      <c r="E367" s="69" t="s">
        <v>24</v>
      </c>
      <c r="F367" s="69" t="s">
        <v>118</v>
      </c>
      <c r="G367" s="69" t="s">
        <v>118</v>
      </c>
      <c r="H367" s="69">
        <v>1710</v>
      </c>
      <c r="I367" s="69" t="s">
        <v>60</v>
      </c>
      <c r="K367" s="156"/>
    </row>
    <row r="368" spans="1:11" x14ac:dyDescent="0.25">
      <c r="A368" s="156">
        <v>46030</v>
      </c>
      <c r="B368" s="69" t="s">
        <v>733</v>
      </c>
      <c r="C368" s="69">
        <v>2</v>
      </c>
      <c r="D368" s="69" t="s">
        <v>4</v>
      </c>
      <c r="E368" s="69" t="s">
        <v>24</v>
      </c>
      <c r="F368" s="69" t="s">
        <v>118</v>
      </c>
      <c r="G368" s="69" t="s">
        <v>118</v>
      </c>
      <c r="H368" s="69">
        <v>351.33200000000102</v>
      </c>
      <c r="I368" s="69" t="s">
        <v>107</v>
      </c>
      <c r="K368" s="156"/>
    </row>
    <row r="369" spans="1:11" x14ac:dyDescent="0.25">
      <c r="A369" s="156">
        <v>46030</v>
      </c>
      <c r="B369" s="69" t="s">
        <v>733</v>
      </c>
      <c r="C369" s="69">
        <v>2</v>
      </c>
      <c r="D369" s="69" t="s">
        <v>4</v>
      </c>
      <c r="E369" s="69" t="s">
        <v>24</v>
      </c>
      <c r="F369" s="69" t="s">
        <v>118</v>
      </c>
      <c r="G369" s="69" t="s">
        <v>118</v>
      </c>
      <c r="H369" s="69">
        <v>1410.771</v>
      </c>
      <c r="I369" s="69" t="s">
        <v>55</v>
      </c>
      <c r="K369" s="156"/>
    </row>
    <row r="370" spans="1:11" x14ac:dyDescent="0.25">
      <c r="A370" s="156">
        <v>46030</v>
      </c>
      <c r="B370" s="69" t="s">
        <v>733</v>
      </c>
      <c r="C370" s="69">
        <v>2</v>
      </c>
      <c r="D370" s="69" t="s">
        <v>4</v>
      </c>
      <c r="E370" s="69" t="s">
        <v>24</v>
      </c>
      <c r="F370" s="69" t="s">
        <v>118</v>
      </c>
      <c r="G370" s="69" t="s">
        <v>652</v>
      </c>
      <c r="H370" s="69">
        <v>136.24199999999999</v>
      </c>
      <c r="I370" s="69" t="s">
        <v>676</v>
      </c>
      <c r="K370" s="156"/>
    </row>
    <row r="371" spans="1:11" x14ac:dyDescent="0.25">
      <c r="A371" s="156">
        <v>46030</v>
      </c>
      <c r="B371" s="69" t="s">
        <v>733</v>
      </c>
      <c r="C371" s="69">
        <v>2</v>
      </c>
      <c r="D371" s="69" t="s">
        <v>4</v>
      </c>
      <c r="E371" s="69" t="s">
        <v>25</v>
      </c>
      <c r="F371" s="69" t="s">
        <v>118</v>
      </c>
      <c r="G371" s="69" t="s">
        <v>118</v>
      </c>
      <c r="H371" s="69">
        <v>3762.9430000000102</v>
      </c>
      <c r="I371" s="69" t="s">
        <v>55</v>
      </c>
      <c r="K371" s="156"/>
    </row>
    <row r="372" spans="1:11" x14ac:dyDescent="0.25">
      <c r="A372" s="156">
        <v>46030</v>
      </c>
      <c r="B372" s="69" t="s">
        <v>733</v>
      </c>
      <c r="C372" s="69">
        <v>2</v>
      </c>
      <c r="D372" s="69" t="s">
        <v>4</v>
      </c>
      <c r="E372" s="69" t="s">
        <v>25</v>
      </c>
      <c r="F372" s="69" t="s">
        <v>118</v>
      </c>
      <c r="G372" s="69" t="s">
        <v>118</v>
      </c>
      <c r="H372" s="69">
        <v>450.479000000003</v>
      </c>
      <c r="I372" s="69" t="s">
        <v>107</v>
      </c>
      <c r="K372" s="156"/>
    </row>
    <row r="373" spans="1:11" x14ac:dyDescent="0.25">
      <c r="A373" s="156">
        <v>46030</v>
      </c>
      <c r="B373" s="69" t="s">
        <v>733</v>
      </c>
      <c r="C373" s="69">
        <v>2</v>
      </c>
      <c r="D373" s="69" t="s">
        <v>4</v>
      </c>
      <c r="E373" s="69" t="s">
        <v>25</v>
      </c>
      <c r="F373" s="69" t="s">
        <v>118</v>
      </c>
      <c r="G373" s="69" t="s">
        <v>118</v>
      </c>
      <c r="H373" s="69">
        <v>5370</v>
      </c>
      <c r="I373" s="69" t="s">
        <v>60</v>
      </c>
      <c r="K373" s="156"/>
    </row>
    <row r="374" spans="1:11" x14ac:dyDescent="0.25">
      <c r="A374" s="156">
        <v>46030</v>
      </c>
      <c r="B374" s="69" t="s">
        <v>733</v>
      </c>
      <c r="C374" s="69">
        <v>2</v>
      </c>
      <c r="D374" s="69" t="s">
        <v>4</v>
      </c>
      <c r="E374" s="69" t="s">
        <v>25</v>
      </c>
      <c r="F374" s="69" t="s">
        <v>118</v>
      </c>
      <c r="G374" s="69" t="s">
        <v>118</v>
      </c>
      <c r="H374" s="69">
        <v>98.709999999999894</v>
      </c>
      <c r="I374" s="69" t="s">
        <v>80</v>
      </c>
      <c r="K374" s="156"/>
    </row>
    <row r="375" spans="1:11" x14ac:dyDescent="0.25">
      <c r="A375" s="156">
        <v>46030</v>
      </c>
      <c r="B375" s="69" t="s">
        <v>733</v>
      </c>
      <c r="C375" s="69">
        <v>2</v>
      </c>
      <c r="D375" s="69" t="s">
        <v>4</v>
      </c>
      <c r="E375" s="69" t="s">
        <v>25</v>
      </c>
      <c r="F375" s="69" t="s">
        <v>118</v>
      </c>
      <c r="G375" s="69" t="s">
        <v>118</v>
      </c>
      <c r="H375" s="69">
        <v>310.95100000000099</v>
      </c>
      <c r="I375" s="69" t="s">
        <v>108</v>
      </c>
      <c r="K375" s="156"/>
    </row>
    <row r="376" spans="1:11" x14ac:dyDescent="0.25">
      <c r="A376" s="156">
        <v>46030</v>
      </c>
      <c r="B376" s="69" t="s">
        <v>733</v>
      </c>
      <c r="C376" s="69">
        <v>2</v>
      </c>
      <c r="D376" s="69" t="s">
        <v>4</v>
      </c>
      <c r="E376" s="69" t="s">
        <v>26</v>
      </c>
      <c r="F376" s="69" t="s">
        <v>118</v>
      </c>
      <c r="G376" s="69" t="s">
        <v>118</v>
      </c>
      <c r="H376" s="69">
        <v>846.52599999999995</v>
      </c>
      <c r="I376" s="69" t="s">
        <v>108</v>
      </c>
      <c r="K376" s="156"/>
    </row>
    <row r="377" spans="1:11" x14ac:dyDescent="0.25">
      <c r="A377" s="156">
        <v>46030</v>
      </c>
      <c r="B377" s="69" t="s">
        <v>733</v>
      </c>
      <c r="C377" s="69">
        <v>2</v>
      </c>
      <c r="D377" s="69" t="s">
        <v>4</v>
      </c>
      <c r="E377" s="69" t="s">
        <v>26</v>
      </c>
      <c r="F377" s="69" t="s">
        <v>118</v>
      </c>
      <c r="G377" s="69" t="s">
        <v>118</v>
      </c>
      <c r="H377" s="69">
        <v>381.71499999999901</v>
      </c>
      <c r="I377" s="69" t="s">
        <v>80</v>
      </c>
      <c r="K377" s="156"/>
    </row>
    <row r="378" spans="1:11" x14ac:dyDescent="0.25">
      <c r="A378" s="156">
        <v>46030</v>
      </c>
      <c r="B378" s="69" t="s">
        <v>733</v>
      </c>
      <c r="C378" s="69">
        <v>2</v>
      </c>
      <c r="D378" s="69" t="s">
        <v>4</v>
      </c>
      <c r="E378" s="69" t="s">
        <v>26</v>
      </c>
      <c r="F378" s="69" t="s">
        <v>118</v>
      </c>
      <c r="G378" s="69" t="s">
        <v>118</v>
      </c>
      <c r="H378" s="69">
        <v>3548</v>
      </c>
      <c r="I378" s="69" t="s">
        <v>60</v>
      </c>
      <c r="K378" s="156"/>
    </row>
    <row r="379" spans="1:11" x14ac:dyDescent="0.25">
      <c r="A379" s="156">
        <v>46030</v>
      </c>
      <c r="B379" s="69" t="s">
        <v>733</v>
      </c>
      <c r="C379" s="69">
        <v>2</v>
      </c>
      <c r="D379" s="69" t="s">
        <v>4</v>
      </c>
      <c r="E379" s="69" t="s">
        <v>26</v>
      </c>
      <c r="F379" s="69" t="s">
        <v>118</v>
      </c>
      <c r="G379" s="69" t="s">
        <v>118</v>
      </c>
      <c r="H379" s="69">
        <v>954.90700000000402</v>
      </c>
      <c r="I379" s="69" t="s">
        <v>107</v>
      </c>
      <c r="K379" s="156"/>
    </row>
    <row r="380" spans="1:11" x14ac:dyDescent="0.25">
      <c r="A380" s="156">
        <v>46030</v>
      </c>
      <c r="B380" s="69" t="s">
        <v>733</v>
      </c>
      <c r="C380" s="69">
        <v>2</v>
      </c>
      <c r="D380" s="69" t="s">
        <v>4</v>
      </c>
      <c r="E380" s="69" t="s">
        <v>26</v>
      </c>
      <c r="F380" s="69" t="s">
        <v>118</v>
      </c>
      <c r="G380" s="69" t="s">
        <v>118</v>
      </c>
      <c r="H380" s="69">
        <v>2731.915</v>
      </c>
      <c r="I380" s="69" t="s">
        <v>55</v>
      </c>
      <c r="K380" s="156"/>
    </row>
    <row r="381" spans="1:11" x14ac:dyDescent="0.25">
      <c r="A381" s="156">
        <v>46030</v>
      </c>
      <c r="B381" s="69" t="s">
        <v>733</v>
      </c>
      <c r="C381" s="69">
        <v>2</v>
      </c>
      <c r="D381" s="69" t="s">
        <v>119</v>
      </c>
      <c r="E381" s="69" t="s">
        <v>26</v>
      </c>
      <c r="F381" s="69" t="s">
        <v>686</v>
      </c>
      <c r="G381" s="69" t="s">
        <v>118</v>
      </c>
      <c r="H381" s="69">
        <v>33.597000000000001</v>
      </c>
      <c r="I381" s="69" t="s">
        <v>584</v>
      </c>
      <c r="K381" s="156"/>
    </row>
    <row r="382" spans="1:11" x14ac:dyDescent="0.25">
      <c r="A382" s="156">
        <v>46030</v>
      </c>
      <c r="B382" s="69" t="s">
        <v>733</v>
      </c>
      <c r="C382" s="69">
        <v>2</v>
      </c>
      <c r="D382" s="69" t="s">
        <v>119</v>
      </c>
      <c r="E382" s="69" t="s">
        <v>26</v>
      </c>
      <c r="F382" s="69" t="s">
        <v>685</v>
      </c>
      <c r="G382" s="69" t="s">
        <v>118</v>
      </c>
      <c r="H382" s="69">
        <v>26.922999999999899</v>
      </c>
      <c r="I382" s="69" t="s">
        <v>584</v>
      </c>
      <c r="K382" s="156"/>
    </row>
    <row r="383" spans="1:11" x14ac:dyDescent="0.25">
      <c r="A383" s="156">
        <v>46030</v>
      </c>
      <c r="B383" s="69" t="s">
        <v>733</v>
      </c>
      <c r="C383" s="69">
        <v>2</v>
      </c>
      <c r="D383" s="69" t="s">
        <v>119</v>
      </c>
      <c r="E383" s="69" t="s">
        <v>26</v>
      </c>
      <c r="F383" s="69" t="s">
        <v>709</v>
      </c>
      <c r="G383" s="69" t="s">
        <v>118</v>
      </c>
      <c r="H383" s="69">
        <v>80.948999999999899</v>
      </c>
      <c r="I383" s="69" t="s">
        <v>584</v>
      </c>
      <c r="K383" s="156"/>
    </row>
    <row r="384" spans="1:11" x14ac:dyDescent="0.25">
      <c r="A384" s="156">
        <v>46030</v>
      </c>
      <c r="B384" s="69" t="s">
        <v>733</v>
      </c>
      <c r="C384" s="69">
        <v>2</v>
      </c>
      <c r="D384" s="69" t="s">
        <v>4</v>
      </c>
      <c r="E384" s="69" t="s">
        <v>26</v>
      </c>
      <c r="F384" s="69" t="s">
        <v>709</v>
      </c>
      <c r="G384" s="69" t="s">
        <v>118</v>
      </c>
      <c r="H384" s="69">
        <v>80.948999999999899</v>
      </c>
      <c r="I384" s="69" t="s">
        <v>585</v>
      </c>
      <c r="K384" s="156"/>
    </row>
    <row r="385" spans="1:11" x14ac:dyDescent="0.25">
      <c r="A385" s="156">
        <v>46030</v>
      </c>
      <c r="B385" s="69" t="s">
        <v>733</v>
      </c>
      <c r="C385" s="69">
        <v>2</v>
      </c>
      <c r="D385" s="69" t="s">
        <v>4</v>
      </c>
      <c r="E385" s="69" t="s">
        <v>27</v>
      </c>
      <c r="F385" s="69" t="s">
        <v>712</v>
      </c>
      <c r="G385" s="69" t="s">
        <v>118</v>
      </c>
      <c r="H385" s="69">
        <v>28.661999999999999</v>
      </c>
      <c r="I385" s="69" t="s">
        <v>585</v>
      </c>
      <c r="K385" s="156"/>
    </row>
    <row r="386" spans="1:11" x14ac:dyDescent="0.25">
      <c r="A386" s="156">
        <v>46030</v>
      </c>
      <c r="B386" s="69" t="s">
        <v>733</v>
      </c>
      <c r="C386" s="69">
        <v>2</v>
      </c>
      <c r="D386" s="69" t="s">
        <v>4</v>
      </c>
      <c r="E386" s="69" t="s">
        <v>27</v>
      </c>
      <c r="F386" s="69" t="s">
        <v>118</v>
      </c>
      <c r="G386" s="69" t="s">
        <v>628</v>
      </c>
      <c r="H386" s="69">
        <v>1.266</v>
      </c>
      <c r="I386" s="69" t="s">
        <v>676</v>
      </c>
      <c r="K386" s="156"/>
    </row>
    <row r="387" spans="1:11" x14ac:dyDescent="0.25">
      <c r="A387" s="156">
        <v>46030</v>
      </c>
      <c r="B387" s="69" t="s">
        <v>733</v>
      </c>
      <c r="C387" s="69">
        <v>2</v>
      </c>
      <c r="D387" s="69" t="s">
        <v>4</v>
      </c>
      <c r="E387" s="69" t="s">
        <v>27</v>
      </c>
      <c r="F387" s="69" t="s">
        <v>118</v>
      </c>
      <c r="G387" s="69" t="s">
        <v>620</v>
      </c>
      <c r="H387" s="69">
        <v>28.034999999999901</v>
      </c>
      <c r="I387" s="69" t="s">
        <v>676</v>
      </c>
      <c r="K387" s="156"/>
    </row>
    <row r="388" spans="1:11" x14ac:dyDescent="0.25">
      <c r="A388" s="156">
        <v>46030</v>
      </c>
      <c r="B388" s="69" t="s">
        <v>733</v>
      </c>
      <c r="C388" s="69">
        <v>2</v>
      </c>
      <c r="D388" s="69" t="s">
        <v>4</v>
      </c>
      <c r="E388" s="69" t="s">
        <v>27</v>
      </c>
      <c r="F388" s="69" t="s">
        <v>118</v>
      </c>
      <c r="G388" s="69" t="s">
        <v>118</v>
      </c>
      <c r="H388" s="69">
        <v>9679.2929999995504</v>
      </c>
      <c r="I388" s="69" t="s">
        <v>55</v>
      </c>
      <c r="K388" s="156"/>
    </row>
    <row r="389" spans="1:11" x14ac:dyDescent="0.25">
      <c r="A389" s="156">
        <v>46030</v>
      </c>
      <c r="B389" s="69" t="s">
        <v>733</v>
      </c>
      <c r="C389" s="69">
        <v>2</v>
      </c>
      <c r="D389" s="69" t="s">
        <v>4</v>
      </c>
      <c r="E389" s="69" t="s">
        <v>27</v>
      </c>
      <c r="F389" s="69" t="s">
        <v>118</v>
      </c>
      <c r="G389" s="69" t="s">
        <v>118</v>
      </c>
      <c r="H389" s="69">
        <v>2741.7740000000399</v>
      </c>
      <c r="I389" s="69" t="s">
        <v>107</v>
      </c>
      <c r="K389" s="156"/>
    </row>
    <row r="390" spans="1:11" x14ac:dyDescent="0.25">
      <c r="A390" s="156">
        <v>46030</v>
      </c>
      <c r="B390" s="69" t="s">
        <v>733</v>
      </c>
      <c r="C390" s="69">
        <v>2</v>
      </c>
      <c r="D390" s="69" t="s">
        <v>4</v>
      </c>
      <c r="E390" s="69" t="s">
        <v>27</v>
      </c>
      <c r="F390" s="69" t="s">
        <v>118</v>
      </c>
      <c r="G390" s="69" t="s">
        <v>118</v>
      </c>
      <c r="H390" s="69">
        <v>13758</v>
      </c>
      <c r="I390" s="69" t="s">
        <v>60</v>
      </c>
      <c r="K390" s="156"/>
    </row>
    <row r="391" spans="1:11" x14ac:dyDescent="0.25">
      <c r="A391" s="156">
        <v>46030</v>
      </c>
      <c r="B391" s="69" t="s">
        <v>733</v>
      </c>
      <c r="C391" s="69">
        <v>2</v>
      </c>
      <c r="D391" s="69" t="s">
        <v>4</v>
      </c>
      <c r="E391" s="69" t="s">
        <v>27</v>
      </c>
      <c r="F391" s="69" t="s">
        <v>118</v>
      </c>
      <c r="G391" s="69" t="s">
        <v>118</v>
      </c>
      <c r="H391" s="69">
        <v>493.66</v>
      </c>
      <c r="I391" s="69" t="s">
        <v>80</v>
      </c>
      <c r="K391" s="156"/>
    </row>
    <row r="392" spans="1:11" x14ac:dyDescent="0.25">
      <c r="A392" s="156">
        <v>46030</v>
      </c>
      <c r="B392" s="69" t="s">
        <v>733</v>
      </c>
      <c r="C392" s="69">
        <v>2</v>
      </c>
      <c r="D392" s="69" t="s">
        <v>4</v>
      </c>
      <c r="E392" s="69" t="s">
        <v>27</v>
      </c>
      <c r="F392" s="69" t="s">
        <v>118</v>
      </c>
      <c r="G392" s="69" t="s">
        <v>118</v>
      </c>
      <c r="H392" s="69">
        <v>1400.32699999998</v>
      </c>
      <c r="I392" s="69" t="s">
        <v>108</v>
      </c>
      <c r="K392" s="156"/>
    </row>
    <row r="393" spans="1:11" x14ac:dyDescent="0.25">
      <c r="A393" s="156">
        <v>46030</v>
      </c>
      <c r="B393" s="69" t="s">
        <v>733</v>
      </c>
      <c r="C393" s="69">
        <v>2</v>
      </c>
      <c r="D393" s="69" t="s">
        <v>44</v>
      </c>
      <c r="E393" s="69" t="s">
        <v>47</v>
      </c>
      <c r="F393" s="69" t="s">
        <v>118</v>
      </c>
      <c r="G393" s="69" t="s">
        <v>118</v>
      </c>
      <c r="H393" s="69">
        <v>4103</v>
      </c>
      <c r="I393" s="69" t="s">
        <v>60</v>
      </c>
      <c r="K393" s="156"/>
    </row>
    <row r="394" spans="1:11" x14ac:dyDescent="0.25">
      <c r="A394" s="156">
        <v>46030</v>
      </c>
      <c r="B394" s="69" t="s">
        <v>733</v>
      </c>
      <c r="C394" s="69">
        <v>2</v>
      </c>
      <c r="D394" s="69" t="s">
        <v>119</v>
      </c>
      <c r="E394" s="69" t="s">
        <v>47</v>
      </c>
      <c r="F394" s="69" t="s">
        <v>118</v>
      </c>
      <c r="G394" s="69" t="s">
        <v>118</v>
      </c>
      <c r="H394" s="69">
        <v>621.26000000000101</v>
      </c>
      <c r="I394" s="69" t="s">
        <v>107</v>
      </c>
      <c r="K394" s="156"/>
    </row>
    <row r="395" spans="1:11" x14ac:dyDescent="0.25">
      <c r="A395" s="156">
        <v>46030</v>
      </c>
      <c r="B395" s="69" t="s">
        <v>733</v>
      </c>
      <c r="C395" s="69">
        <v>2</v>
      </c>
      <c r="D395" s="69" t="s">
        <v>119</v>
      </c>
      <c r="E395" s="69" t="s">
        <v>47</v>
      </c>
      <c r="F395" s="69" t="s">
        <v>118</v>
      </c>
      <c r="G395" s="69" t="s">
        <v>118</v>
      </c>
      <c r="H395" s="69">
        <v>353.68599999999799</v>
      </c>
      <c r="I395" s="69" t="s">
        <v>108</v>
      </c>
      <c r="K395" s="156"/>
    </row>
    <row r="396" spans="1:11" x14ac:dyDescent="0.25">
      <c r="A396" s="156">
        <v>46030</v>
      </c>
      <c r="B396" s="69" t="s">
        <v>733</v>
      </c>
      <c r="C396" s="69">
        <v>2</v>
      </c>
      <c r="D396" s="69" t="s">
        <v>44</v>
      </c>
      <c r="E396" s="69" t="s">
        <v>47</v>
      </c>
      <c r="F396" s="69" t="s">
        <v>118</v>
      </c>
      <c r="G396" s="69" t="s">
        <v>118</v>
      </c>
      <c r="H396" s="69">
        <v>3198.0079999999898</v>
      </c>
      <c r="I396" s="69" t="s">
        <v>55</v>
      </c>
      <c r="K396" s="156"/>
    </row>
    <row r="397" spans="1:11" x14ac:dyDescent="0.25">
      <c r="A397" s="156">
        <v>46030</v>
      </c>
      <c r="B397" s="69" t="s">
        <v>733</v>
      </c>
      <c r="C397" s="69">
        <v>2</v>
      </c>
      <c r="D397" s="69" t="s">
        <v>119</v>
      </c>
      <c r="E397" s="69" t="s">
        <v>47</v>
      </c>
      <c r="F397" s="69" t="s">
        <v>118</v>
      </c>
      <c r="G397" s="69" t="s">
        <v>118</v>
      </c>
      <c r="H397" s="69">
        <v>65.938999999999893</v>
      </c>
      <c r="I397" s="69" t="s">
        <v>80</v>
      </c>
      <c r="K397" s="156"/>
    </row>
    <row r="398" spans="1:11" x14ac:dyDescent="0.25">
      <c r="A398" s="156">
        <v>46030</v>
      </c>
      <c r="B398" s="69" t="s">
        <v>733</v>
      </c>
      <c r="C398" s="69">
        <v>2</v>
      </c>
      <c r="D398" s="69" t="s">
        <v>119</v>
      </c>
      <c r="E398" s="69" t="s">
        <v>48</v>
      </c>
      <c r="F398" s="69" t="s">
        <v>118</v>
      </c>
      <c r="G398" s="69" t="s">
        <v>118</v>
      </c>
      <c r="H398" s="69">
        <v>143.052999999999</v>
      </c>
      <c r="I398" s="69" t="s">
        <v>80</v>
      </c>
      <c r="K398" s="156"/>
    </row>
    <row r="399" spans="1:11" x14ac:dyDescent="0.25">
      <c r="A399" s="156">
        <v>46030</v>
      </c>
      <c r="B399" s="69" t="s">
        <v>733</v>
      </c>
      <c r="C399" s="69">
        <v>2</v>
      </c>
      <c r="D399" s="69" t="s">
        <v>119</v>
      </c>
      <c r="E399" s="69" t="s">
        <v>48</v>
      </c>
      <c r="F399" s="69" t="s">
        <v>712</v>
      </c>
      <c r="G399" s="69" t="s">
        <v>118</v>
      </c>
      <c r="H399" s="69">
        <v>28.661999999999999</v>
      </c>
      <c r="I399" s="69" t="s">
        <v>585</v>
      </c>
      <c r="K399" s="156"/>
    </row>
    <row r="400" spans="1:11" x14ac:dyDescent="0.25">
      <c r="A400" s="156">
        <v>46030</v>
      </c>
      <c r="B400" s="69" t="s">
        <v>733</v>
      </c>
      <c r="C400" s="69">
        <v>2</v>
      </c>
      <c r="D400" s="69" t="s">
        <v>44</v>
      </c>
      <c r="E400" s="69" t="s">
        <v>48</v>
      </c>
      <c r="F400" s="69" t="s">
        <v>118</v>
      </c>
      <c r="G400" s="69" t="s">
        <v>118</v>
      </c>
      <c r="H400" s="69">
        <v>3220.0349999999798</v>
      </c>
      <c r="I400" s="69" t="s">
        <v>55</v>
      </c>
      <c r="K400" s="156"/>
    </row>
    <row r="401" spans="1:11" x14ac:dyDescent="0.25">
      <c r="A401" s="156">
        <v>46030</v>
      </c>
      <c r="B401" s="69" t="s">
        <v>733</v>
      </c>
      <c r="C401" s="69">
        <v>2</v>
      </c>
      <c r="D401" s="69" t="s">
        <v>119</v>
      </c>
      <c r="E401" s="69" t="s">
        <v>48</v>
      </c>
      <c r="F401" s="69" t="s">
        <v>710</v>
      </c>
      <c r="G401" s="69" t="s">
        <v>118</v>
      </c>
      <c r="H401" s="69">
        <v>45.942999999999898</v>
      </c>
      <c r="I401" s="69" t="s">
        <v>584</v>
      </c>
      <c r="K401" s="156"/>
    </row>
    <row r="402" spans="1:11" x14ac:dyDescent="0.25">
      <c r="A402" s="156">
        <v>46030</v>
      </c>
      <c r="B402" s="69" t="s">
        <v>733</v>
      </c>
      <c r="C402" s="69">
        <v>2</v>
      </c>
      <c r="D402" s="69" t="s">
        <v>119</v>
      </c>
      <c r="E402" s="69" t="s">
        <v>48</v>
      </c>
      <c r="F402" s="69" t="s">
        <v>712</v>
      </c>
      <c r="G402" s="69" t="s">
        <v>118</v>
      </c>
      <c r="H402" s="69">
        <v>28.661999999999999</v>
      </c>
      <c r="I402" s="69" t="s">
        <v>584</v>
      </c>
      <c r="K402" s="156"/>
    </row>
    <row r="403" spans="1:11" x14ac:dyDescent="0.25">
      <c r="A403" s="156">
        <v>46030</v>
      </c>
      <c r="B403" s="69" t="s">
        <v>733</v>
      </c>
      <c r="C403" s="69">
        <v>2</v>
      </c>
      <c r="D403" s="69" t="s">
        <v>119</v>
      </c>
      <c r="E403" s="69" t="s">
        <v>48</v>
      </c>
      <c r="F403" s="69" t="s">
        <v>118</v>
      </c>
      <c r="G403" s="69" t="s">
        <v>118</v>
      </c>
      <c r="H403" s="69">
        <v>525.11199999999599</v>
      </c>
      <c r="I403" s="69" t="s">
        <v>108</v>
      </c>
      <c r="K403" s="156"/>
    </row>
    <row r="404" spans="1:11" x14ac:dyDescent="0.25">
      <c r="A404" s="156">
        <v>46030</v>
      </c>
      <c r="B404" s="69" t="s">
        <v>733</v>
      </c>
      <c r="C404" s="69">
        <v>2</v>
      </c>
      <c r="D404" s="69" t="s">
        <v>119</v>
      </c>
      <c r="E404" s="69" t="s">
        <v>48</v>
      </c>
      <c r="F404" s="69" t="s">
        <v>118</v>
      </c>
      <c r="G404" s="69" t="s">
        <v>118</v>
      </c>
      <c r="H404" s="69">
        <v>903.07700000000898</v>
      </c>
      <c r="I404" s="69" t="s">
        <v>107</v>
      </c>
      <c r="K404" s="156"/>
    </row>
    <row r="405" spans="1:11" x14ac:dyDescent="0.25">
      <c r="A405" s="156">
        <v>46030</v>
      </c>
      <c r="B405" s="69" t="s">
        <v>733</v>
      </c>
      <c r="C405" s="69">
        <v>2</v>
      </c>
      <c r="D405" s="69" t="s">
        <v>44</v>
      </c>
      <c r="E405" s="69" t="s">
        <v>48</v>
      </c>
      <c r="F405" s="69" t="s">
        <v>118</v>
      </c>
      <c r="G405" s="69" t="s">
        <v>118</v>
      </c>
      <c r="H405" s="69">
        <v>4997</v>
      </c>
      <c r="I405" s="69" t="s">
        <v>60</v>
      </c>
      <c r="K405" s="156"/>
    </row>
    <row r="406" spans="1:11" x14ac:dyDescent="0.25">
      <c r="A406" s="156">
        <v>46030</v>
      </c>
      <c r="B406" s="69" t="s">
        <v>733</v>
      </c>
      <c r="C406" s="69">
        <v>2</v>
      </c>
      <c r="D406" s="69" t="s">
        <v>44</v>
      </c>
      <c r="E406" s="69" t="s">
        <v>49</v>
      </c>
      <c r="F406" s="69" t="s">
        <v>118</v>
      </c>
      <c r="G406" s="69" t="s">
        <v>118</v>
      </c>
      <c r="H406" s="69">
        <v>4778</v>
      </c>
      <c r="I406" s="69" t="s">
        <v>60</v>
      </c>
      <c r="K406" s="156"/>
    </row>
    <row r="407" spans="1:11" x14ac:dyDescent="0.25">
      <c r="A407" s="156">
        <v>46030</v>
      </c>
      <c r="B407" s="69" t="s">
        <v>733</v>
      </c>
      <c r="C407" s="69">
        <v>2</v>
      </c>
      <c r="D407" s="69" t="s">
        <v>119</v>
      </c>
      <c r="E407" s="69" t="s">
        <v>49</v>
      </c>
      <c r="F407" s="69" t="s">
        <v>118</v>
      </c>
      <c r="G407" s="69" t="s">
        <v>118</v>
      </c>
      <c r="H407" s="69">
        <v>1217.4370000000099</v>
      </c>
      <c r="I407" s="69" t="s">
        <v>107</v>
      </c>
      <c r="K407" s="156"/>
    </row>
    <row r="408" spans="1:11" x14ac:dyDescent="0.25">
      <c r="A408" s="156">
        <v>46030</v>
      </c>
      <c r="B408" s="69" t="s">
        <v>733</v>
      </c>
      <c r="C408" s="69">
        <v>2</v>
      </c>
      <c r="D408" s="69" t="s">
        <v>119</v>
      </c>
      <c r="E408" s="69" t="s">
        <v>49</v>
      </c>
      <c r="F408" s="69" t="s">
        <v>118</v>
      </c>
      <c r="G408" s="69" t="s">
        <v>118</v>
      </c>
      <c r="H408" s="69">
        <v>521.52900000000204</v>
      </c>
      <c r="I408" s="69" t="s">
        <v>108</v>
      </c>
      <c r="K408" s="156"/>
    </row>
    <row r="409" spans="1:11" x14ac:dyDescent="0.25">
      <c r="A409" s="156">
        <v>46030</v>
      </c>
      <c r="B409" s="69" t="s">
        <v>733</v>
      </c>
      <c r="C409" s="69">
        <v>2</v>
      </c>
      <c r="D409" s="69" t="s">
        <v>119</v>
      </c>
      <c r="E409" s="69" t="s">
        <v>49</v>
      </c>
      <c r="F409" s="69" t="s">
        <v>688</v>
      </c>
      <c r="G409" s="69" t="s">
        <v>118</v>
      </c>
      <c r="H409" s="69">
        <v>158.480999999999</v>
      </c>
      <c r="I409" s="69" t="s">
        <v>584</v>
      </c>
      <c r="K409" s="156"/>
    </row>
    <row r="410" spans="1:11" x14ac:dyDescent="0.25">
      <c r="A410" s="156">
        <v>46030</v>
      </c>
      <c r="B410" s="69" t="s">
        <v>733</v>
      </c>
      <c r="C410" s="69">
        <v>2</v>
      </c>
      <c r="D410" s="69" t="s">
        <v>44</v>
      </c>
      <c r="E410" s="69" t="s">
        <v>49</v>
      </c>
      <c r="F410" s="69" t="s">
        <v>118</v>
      </c>
      <c r="G410" s="69" t="s">
        <v>118</v>
      </c>
      <c r="H410" s="69">
        <v>3261.25000000002</v>
      </c>
      <c r="I410" s="69" t="s">
        <v>55</v>
      </c>
      <c r="K410" s="156"/>
    </row>
    <row r="411" spans="1:11" x14ac:dyDescent="0.25">
      <c r="A411" s="156">
        <v>46030</v>
      </c>
      <c r="B411" s="69" t="s">
        <v>733</v>
      </c>
      <c r="C411" s="69">
        <v>2</v>
      </c>
      <c r="D411" s="69" t="s">
        <v>119</v>
      </c>
      <c r="E411" s="69" t="s">
        <v>49</v>
      </c>
      <c r="F411" s="69" t="s">
        <v>118</v>
      </c>
      <c r="G411" s="69" t="s">
        <v>118</v>
      </c>
      <c r="H411" s="69">
        <v>284.66799999999898</v>
      </c>
      <c r="I411" s="69" t="s">
        <v>80</v>
      </c>
      <c r="K411" s="156"/>
    </row>
    <row r="412" spans="1:11" x14ac:dyDescent="0.25">
      <c r="A412" s="156">
        <v>46030</v>
      </c>
      <c r="B412" s="69" t="s">
        <v>733</v>
      </c>
      <c r="C412" s="69">
        <v>2</v>
      </c>
      <c r="D412" s="69" t="s">
        <v>4</v>
      </c>
      <c r="E412" s="69" t="s">
        <v>28</v>
      </c>
      <c r="F412" s="69" t="s">
        <v>118</v>
      </c>
      <c r="G412" s="69" t="s">
        <v>658</v>
      </c>
      <c r="H412" s="69">
        <v>15.616</v>
      </c>
      <c r="I412" s="69" t="s">
        <v>676</v>
      </c>
      <c r="K412" s="156"/>
    </row>
    <row r="413" spans="1:11" x14ac:dyDescent="0.25">
      <c r="A413" s="156">
        <v>46030</v>
      </c>
      <c r="B413" s="69" t="s">
        <v>733</v>
      </c>
      <c r="C413" s="69">
        <v>2</v>
      </c>
      <c r="D413" s="69" t="s">
        <v>4</v>
      </c>
      <c r="E413" s="69" t="s">
        <v>28</v>
      </c>
      <c r="F413" s="69" t="s">
        <v>118</v>
      </c>
      <c r="G413" s="69" t="s">
        <v>654</v>
      </c>
      <c r="H413" s="69">
        <v>28.658000000000001</v>
      </c>
      <c r="I413" s="69" t="s">
        <v>676</v>
      </c>
      <c r="K413" s="156"/>
    </row>
    <row r="414" spans="1:11" x14ac:dyDescent="0.25">
      <c r="A414" s="156">
        <v>46030</v>
      </c>
      <c r="B414" s="69" t="s">
        <v>733</v>
      </c>
      <c r="C414" s="69">
        <v>2</v>
      </c>
      <c r="D414" s="69" t="s">
        <v>4</v>
      </c>
      <c r="E414" s="69" t="s">
        <v>28</v>
      </c>
      <c r="F414" s="69" t="s">
        <v>118</v>
      </c>
      <c r="G414" s="69" t="s">
        <v>656</v>
      </c>
      <c r="H414" s="69">
        <v>14.4619999999999</v>
      </c>
      <c r="I414" s="69" t="s">
        <v>676</v>
      </c>
      <c r="K414" s="156"/>
    </row>
    <row r="415" spans="1:11" x14ac:dyDescent="0.25">
      <c r="A415" s="156">
        <v>46030</v>
      </c>
      <c r="B415" s="69" t="s">
        <v>733</v>
      </c>
      <c r="C415" s="69">
        <v>2</v>
      </c>
      <c r="D415" s="69" t="s">
        <v>4</v>
      </c>
      <c r="E415" s="69" t="s">
        <v>28</v>
      </c>
      <c r="F415" s="69" t="s">
        <v>118</v>
      </c>
      <c r="G415" s="69" t="s">
        <v>632</v>
      </c>
      <c r="H415" s="69">
        <v>26.274000000000001</v>
      </c>
      <c r="I415" s="69" t="s">
        <v>676</v>
      </c>
      <c r="K415" s="156"/>
    </row>
    <row r="416" spans="1:11" x14ac:dyDescent="0.25">
      <c r="A416" s="156">
        <v>46030</v>
      </c>
      <c r="B416" s="69" t="s">
        <v>733</v>
      </c>
      <c r="C416" s="69">
        <v>2</v>
      </c>
      <c r="D416" s="69" t="s">
        <v>4</v>
      </c>
      <c r="E416" s="69" t="s">
        <v>28</v>
      </c>
      <c r="F416" s="69" t="s">
        <v>118</v>
      </c>
      <c r="G416" s="69" t="s">
        <v>118</v>
      </c>
      <c r="H416" s="69">
        <v>2747.61599999998</v>
      </c>
      <c r="I416" s="69" t="s">
        <v>55</v>
      </c>
      <c r="K416" s="156"/>
    </row>
    <row r="417" spans="1:11" x14ac:dyDescent="0.25">
      <c r="A417" s="156">
        <v>46030</v>
      </c>
      <c r="B417" s="69" t="s">
        <v>733</v>
      </c>
      <c r="C417" s="69">
        <v>2</v>
      </c>
      <c r="D417" s="69" t="s">
        <v>119</v>
      </c>
      <c r="E417" s="69" t="s">
        <v>28</v>
      </c>
      <c r="F417" s="69" t="s">
        <v>726</v>
      </c>
      <c r="G417" s="69" t="s">
        <v>118</v>
      </c>
      <c r="H417" s="69">
        <v>46.590999999999902</v>
      </c>
      <c r="I417" s="69" t="s">
        <v>584</v>
      </c>
      <c r="K417" s="156"/>
    </row>
    <row r="418" spans="1:11" x14ac:dyDescent="0.25">
      <c r="A418" s="156">
        <v>46030</v>
      </c>
      <c r="B418" s="69" t="s">
        <v>733</v>
      </c>
      <c r="C418" s="69">
        <v>2</v>
      </c>
      <c r="D418" s="69" t="s">
        <v>4</v>
      </c>
      <c r="E418" s="69" t="s">
        <v>28</v>
      </c>
      <c r="F418" s="69" t="s">
        <v>118</v>
      </c>
      <c r="G418" s="69" t="s">
        <v>118</v>
      </c>
      <c r="H418" s="69">
        <v>463.71400000000301</v>
      </c>
      <c r="I418" s="69" t="s">
        <v>107</v>
      </c>
      <c r="K418" s="156"/>
    </row>
    <row r="419" spans="1:11" x14ac:dyDescent="0.25">
      <c r="A419" s="156">
        <v>46030</v>
      </c>
      <c r="B419" s="69" t="s">
        <v>733</v>
      </c>
      <c r="C419" s="69">
        <v>2</v>
      </c>
      <c r="D419" s="69" t="s">
        <v>4</v>
      </c>
      <c r="E419" s="69" t="s">
        <v>28</v>
      </c>
      <c r="F419" s="69" t="s">
        <v>118</v>
      </c>
      <c r="G419" s="69" t="s">
        <v>118</v>
      </c>
      <c r="H419" s="69">
        <v>3983</v>
      </c>
      <c r="I419" s="69" t="s">
        <v>60</v>
      </c>
      <c r="K419" s="156"/>
    </row>
    <row r="420" spans="1:11" x14ac:dyDescent="0.25">
      <c r="A420" s="156">
        <v>46030</v>
      </c>
      <c r="B420" s="69" t="s">
        <v>733</v>
      </c>
      <c r="C420" s="69">
        <v>2</v>
      </c>
      <c r="D420" s="69" t="s">
        <v>4</v>
      </c>
      <c r="E420" s="69" t="s">
        <v>28</v>
      </c>
      <c r="F420" s="69" t="s">
        <v>118</v>
      </c>
      <c r="G420" s="69" t="s">
        <v>118</v>
      </c>
      <c r="H420" s="69">
        <v>260.01399999999899</v>
      </c>
      <c r="I420" s="69" t="s">
        <v>80</v>
      </c>
      <c r="K420" s="156"/>
    </row>
    <row r="421" spans="1:11" x14ac:dyDescent="0.25">
      <c r="A421" s="156">
        <v>46030</v>
      </c>
      <c r="B421" s="69" t="s">
        <v>733</v>
      </c>
      <c r="C421" s="69">
        <v>2</v>
      </c>
      <c r="D421" s="69" t="s">
        <v>4</v>
      </c>
      <c r="E421" s="69" t="s">
        <v>28</v>
      </c>
      <c r="F421" s="69" t="s">
        <v>118</v>
      </c>
      <c r="G421" s="69" t="s">
        <v>118</v>
      </c>
      <c r="H421" s="69">
        <v>529.27099999999803</v>
      </c>
      <c r="I421" s="69" t="s">
        <v>108</v>
      </c>
      <c r="K421" s="156"/>
    </row>
    <row r="422" spans="1:11" x14ac:dyDescent="0.25">
      <c r="A422" s="156">
        <v>46030</v>
      </c>
      <c r="B422" s="69" t="s">
        <v>733</v>
      </c>
      <c r="C422" s="69">
        <v>2</v>
      </c>
      <c r="D422" s="69" t="s">
        <v>4</v>
      </c>
      <c r="E422" s="69" t="s">
        <v>29</v>
      </c>
      <c r="F422" s="69" t="s">
        <v>118</v>
      </c>
      <c r="G422" s="69" t="s">
        <v>118</v>
      </c>
      <c r="H422" s="69">
        <v>312.30399999999901</v>
      </c>
      <c r="I422" s="69" t="s">
        <v>108</v>
      </c>
      <c r="K422" s="156"/>
    </row>
    <row r="423" spans="1:11" x14ac:dyDescent="0.25">
      <c r="A423" s="156">
        <v>46030</v>
      </c>
      <c r="B423" s="69" t="s">
        <v>733</v>
      </c>
      <c r="C423" s="69">
        <v>2</v>
      </c>
      <c r="D423" s="69" t="s">
        <v>4</v>
      </c>
      <c r="E423" s="69" t="s">
        <v>29</v>
      </c>
      <c r="F423" s="69" t="s">
        <v>118</v>
      </c>
      <c r="G423" s="69" t="s">
        <v>118</v>
      </c>
      <c r="H423" s="69">
        <v>91.819999999999894</v>
      </c>
      <c r="I423" s="69" t="s">
        <v>80</v>
      </c>
      <c r="K423" s="156"/>
    </row>
    <row r="424" spans="1:11" x14ac:dyDescent="0.25">
      <c r="A424" s="156">
        <v>46030</v>
      </c>
      <c r="B424" s="69" t="s">
        <v>733</v>
      </c>
      <c r="C424" s="69">
        <v>2</v>
      </c>
      <c r="D424" s="69" t="s">
        <v>4</v>
      </c>
      <c r="E424" s="69" t="s">
        <v>29</v>
      </c>
      <c r="F424" s="69" t="s">
        <v>118</v>
      </c>
      <c r="G424" s="69" t="s">
        <v>118</v>
      </c>
      <c r="H424" s="69">
        <v>3882</v>
      </c>
      <c r="I424" s="69" t="s">
        <v>60</v>
      </c>
      <c r="K424" s="156"/>
    </row>
    <row r="425" spans="1:11" x14ac:dyDescent="0.25">
      <c r="A425" s="156">
        <v>46030</v>
      </c>
      <c r="B425" s="69" t="s">
        <v>733</v>
      </c>
      <c r="C425" s="69">
        <v>2</v>
      </c>
      <c r="D425" s="69" t="s">
        <v>4</v>
      </c>
      <c r="E425" s="69" t="s">
        <v>29</v>
      </c>
      <c r="F425" s="69" t="s">
        <v>118</v>
      </c>
      <c r="G425" s="69" t="s">
        <v>118</v>
      </c>
      <c r="H425" s="69">
        <v>1011.28799999999</v>
      </c>
      <c r="I425" s="69" t="s">
        <v>107</v>
      </c>
      <c r="K425" s="156"/>
    </row>
    <row r="426" spans="1:11" x14ac:dyDescent="0.25">
      <c r="A426" s="156">
        <v>46030</v>
      </c>
      <c r="B426" s="69" t="s">
        <v>733</v>
      </c>
      <c r="C426" s="69">
        <v>2</v>
      </c>
      <c r="D426" s="69" t="s">
        <v>119</v>
      </c>
      <c r="E426" s="69" t="s">
        <v>29</v>
      </c>
      <c r="F426" s="69" t="s">
        <v>728</v>
      </c>
      <c r="G426" s="69" t="s">
        <v>118</v>
      </c>
      <c r="H426" s="69">
        <v>24.048999999999999</v>
      </c>
      <c r="I426" s="69" t="s">
        <v>584</v>
      </c>
      <c r="K426" s="156"/>
    </row>
    <row r="427" spans="1:11" x14ac:dyDescent="0.25">
      <c r="A427" s="156">
        <v>46030</v>
      </c>
      <c r="B427" s="69" t="s">
        <v>733</v>
      </c>
      <c r="C427" s="69">
        <v>2</v>
      </c>
      <c r="D427" s="69" t="s">
        <v>4</v>
      </c>
      <c r="E427" s="69" t="s">
        <v>29</v>
      </c>
      <c r="F427" s="69" t="s">
        <v>118</v>
      </c>
      <c r="G427" s="69" t="s">
        <v>118</v>
      </c>
      <c r="H427" s="69">
        <v>3064.143</v>
      </c>
      <c r="I427" s="69" t="s">
        <v>55</v>
      </c>
      <c r="K427" s="156"/>
    </row>
    <row r="428" spans="1:11" x14ac:dyDescent="0.25">
      <c r="A428" s="156">
        <v>46030</v>
      </c>
      <c r="B428" s="69" t="s">
        <v>733</v>
      </c>
      <c r="C428" s="69">
        <v>2</v>
      </c>
      <c r="D428" s="69" t="s">
        <v>4</v>
      </c>
      <c r="E428" s="69" t="s">
        <v>29</v>
      </c>
      <c r="F428" s="69" t="s">
        <v>118</v>
      </c>
      <c r="G428" s="69" t="s">
        <v>634</v>
      </c>
      <c r="H428" s="69">
        <v>38.927999999999997</v>
      </c>
      <c r="I428" s="69" t="s">
        <v>676</v>
      </c>
      <c r="K428" s="156"/>
    </row>
    <row r="429" spans="1:11" x14ac:dyDescent="0.25">
      <c r="A429" s="156">
        <v>46030</v>
      </c>
      <c r="B429" s="69" t="s">
        <v>733</v>
      </c>
      <c r="C429" s="69">
        <v>2</v>
      </c>
      <c r="D429" s="69" t="s">
        <v>4</v>
      </c>
      <c r="E429" s="69" t="s">
        <v>30</v>
      </c>
      <c r="F429" s="69" t="s">
        <v>118</v>
      </c>
      <c r="G429" s="69" t="s">
        <v>118</v>
      </c>
      <c r="H429" s="69">
        <v>3084.6329999999998</v>
      </c>
      <c r="I429" s="69" t="s">
        <v>55</v>
      </c>
      <c r="K429" s="156"/>
    </row>
    <row r="430" spans="1:11" x14ac:dyDescent="0.25">
      <c r="A430" s="156">
        <v>46030</v>
      </c>
      <c r="B430" s="69" t="s">
        <v>733</v>
      </c>
      <c r="C430" s="69">
        <v>2</v>
      </c>
      <c r="D430" s="69" t="s">
        <v>119</v>
      </c>
      <c r="E430" s="69" t="s">
        <v>30</v>
      </c>
      <c r="F430" s="69" t="s">
        <v>729</v>
      </c>
      <c r="G430" s="69" t="s">
        <v>118</v>
      </c>
      <c r="H430" s="69">
        <v>14.826000000000001</v>
      </c>
      <c r="I430" s="69" t="s">
        <v>584</v>
      </c>
      <c r="K430" s="156"/>
    </row>
    <row r="431" spans="1:11" x14ac:dyDescent="0.25">
      <c r="A431" s="156">
        <v>46030</v>
      </c>
      <c r="B431" s="69" t="s">
        <v>733</v>
      </c>
      <c r="C431" s="69">
        <v>2</v>
      </c>
      <c r="D431" s="69" t="s">
        <v>4</v>
      </c>
      <c r="E431" s="69" t="s">
        <v>30</v>
      </c>
      <c r="F431" s="69" t="s">
        <v>118</v>
      </c>
      <c r="G431" s="69" t="s">
        <v>118</v>
      </c>
      <c r="H431" s="69">
        <v>620.70400000000598</v>
      </c>
      <c r="I431" s="69" t="s">
        <v>107</v>
      </c>
      <c r="K431" s="156"/>
    </row>
    <row r="432" spans="1:11" x14ac:dyDescent="0.25">
      <c r="A432" s="156">
        <v>46030</v>
      </c>
      <c r="B432" s="69" t="s">
        <v>733</v>
      </c>
      <c r="C432" s="69">
        <v>2</v>
      </c>
      <c r="D432" s="69" t="s">
        <v>4</v>
      </c>
      <c r="E432" s="69" t="s">
        <v>30</v>
      </c>
      <c r="F432" s="69" t="s">
        <v>118</v>
      </c>
      <c r="G432" s="69" t="s">
        <v>118</v>
      </c>
      <c r="H432" s="69">
        <v>3996</v>
      </c>
      <c r="I432" s="69" t="s">
        <v>60</v>
      </c>
      <c r="K432" s="156"/>
    </row>
    <row r="433" spans="1:11" x14ac:dyDescent="0.25">
      <c r="A433" s="156">
        <v>46030</v>
      </c>
      <c r="B433" s="69" t="s">
        <v>733</v>
      </c>
      <c r="C433" s="69">
        <v>2</v>
      </c>
      <c r="D433" s="69" t="s">
        <v>4</v>
      </c>
      <c r="E433" s="69" t="s">
        <v>30</v>
      </c>
      <c r="F433" s="69" t="s">
        <v>118</v>
      </c>
      <c r="G433" s="69" t="s">
        <v>118</v>
      </c>
      <c r="H433" s="69">
        <v>59.207999999999899</v>
      </c>
      <c r="I433" s="69" t="s">
        <v>80</v>
      </c>
      <c r="K433" s="156"/>
    </row>
    <row r="434" spans="1:11" x14ac:dyDescent="0.25">
      <c r="A434" s="156">
        <v>46030</v>
      </c>
      <c r="B434" s="69" t="s">
        <v>733</v>
      </c>
      <c r="C434" s="69">
        <v>2</v>
      </c>
      <c r="D434" s="69" t="s">
        <v>4</v>
      </c>
      <c r="E434" s="69" t="s">
        <v>30</v>
      </c>
      <c r="F434" s="69" t="s">
        <v>118</v>
      </c>
      <c r="G434" s="69" t="s">
        <v>118</v>
      </c>
      <c r="H434" s="69">
        <v>340.78300000000098</v>
      </c>
      <c r="I434" s="69" t="s">
        <v>108</v>
      </c>
      <c r="K434" s="156"/>
    </row>
    <row r="435" spans="1:11" x14ac:dyDescent="0.25">
      <c r="A435" s="156">
        <v>46030</v>
      </c>
      <c r="B435" s="69" t="s">
        <v>733</v>
      </c>
      <c r="C435" s="69">
        <v>2</v>
      </c>
      <c r="D435" s="69" t="s">
        <v>4</v>
      </c>
      <c r="E435" s="69" t="s">
        <v>31</v>
      </c>
      <c r="F435" s="69" t="s">
        <v>118</v>
      </c>
      <c r="G435" s="69" t="s">
        <v>118</v>
      </c>
      <c r="H435" s="69">
        <v>1151.9380000000001</v>
      </c>
      <c r="I435" s="69" t="s">
        <v>108</v>
      </c>
      <c r="K435" s="156"/>
    </row>
    <row r="436" spans="1:11" x14ac:dyDescent="0.25">
      <c r="A436" s="156">
        <v>46030</v>
      </c>
      <c r="B436" s="69" t="s">
        <v>733</v>
      </c>
      <c r="C436" s="69">
        <v>2</v>
      </c>
      <c r="D436" s="69" t="s">
        <v>4</v>
      </c>
      <c r="E436" s="69" t="s">
        <v>31</v>
      </c>
      <c r="F436" s="69" t="s">
        <v>118</v>
      </c>
      <c r="G436" s="69" t="s">
        <v>118</v>
      </c>
      <c r="H436" s="69">
        <v>348.68999999999897</v>
      </c>
      <c r="I436" s="69" t="s">
        <v>80</v>
      </c>
      <c r="K436" s="156"/>
    </row>
    <row r="437" spans="1:11" x14ac:dyDescent="0.25">
      <c r="A437" s="156">
        <v>46030</v>
      </c>
      <c r="B437" s="69" t="s">
        <v>733</v>
      </c>
      <c r="C437" s="69">
        <v>2</v>
      </c>
      <c r="D437" s="69" t="s">
        <v>4</v>
      </c>
      <c r="E437" s="69" t="s">
        <v>31</v>
      </c>
      <c r="F437" s="69" t="s">
        <v>118</v>
      </c>
      <c r="G437" s="69" t="s">
        <v>118</v>
      </c>
      <c r="H437" s="69">
        <v>10754</v>
      </c>
      <c r="I437" s="69" t="s">
        <v>60</v>
      </c>
      <c r="K437" s="156"/>
    </row>
    <row r="438" spans="1:11" x14ac:dyDescent="0.25">
      <c r="A438" s="156">
        <v>46030</v>
      </c>
      <c r="B438" s="69" t="s">
        <v>733</v>
      </c>
      <c r="C438" s="69">
        <v>2</v>
      </c>
      <c r="D438" s="69" t="s">
        <v>44</v>
      </c>
      <c r="E438" s="69" t="s">
        <v>31</v>
      </c>
      <c r="F438" s="69" t="s">
        <v>118</v>
      </c>
      <c r="G438" s="69" t="s">
        <v>118</v>
      </c>
      <c r="H438" s="69">
        <v>7424</v>
      </c>
      <c r="I438" s="69" t="s">
        <v>60</v>
      </c>
      <c r="K438" s="156"/>
    </row>
    <row r="439" spans="1:11" x14ac:dyDescent="0.25">
      <c r="A439" s="156">
        <v>46030</v>
      </c>
      <c r="B439" s="69" t="s">
        <v>733</v>
      </c>
      <c r="C439" s="69">
        <v>2</v>
      </c>
      <c r="D439" s="69" t="s">
        <v>4</v>
      </c>
      <c r="E439" s="69" t="s">
        <v>31</v>
      </c>
      <c r="F439" s="69" t="s">
        <v>118</v>
      </c>
      <c r="G439" s="69" t="s">
        <v>118</v>
      </c>
      <c r="H439" s="69">
        <v>2061.9880000000398</v>
      </c>
      <c r="I439" s="69" t="s">
        <v>107</v>
      </c>
      <c r="K439" s="156"/>
    </row>
    <row r="440" spans="1:11" x14ac:dyDescent="0.25">
      <c r="A440" s="156">
        <v>46030</v>
      </c>
      <c r="B440" s="69" t="s">
        <v>733</v>
      </c>
      <c r="C440" s="69">
        <v>2</v>
      </c>
      <c r="D440" s="69" t="s">
        <v>119</v>
      </c>
      <c r="E440" s="69" t="s">
        <v>31</v>
      </c>
      <c r="F440" s="69" t="s">
        <v>118</v>
      </c>
      <c r="G440" s="69" t="s">
        <v>118</v>
      </c>
      <c r="H440" s="69">
        <v>1560.2770000000201</v>
      </c>
      <c r="I440" s="69" t="s">
        <v>107</v>
      </c>
      <c r="K440" s="156"/>
    </row>
    <row r="441" spans="1:11" x14ac:dyDescent="0.25">
      <c r="A441" s="156">
        <v>46030</v>
      </c>
      <c r="B441" s="69" t="s">
        <v>733</v>
      </c>
      <c r="C441" s="69">
        <v>2</v>
      </c>
      <c r="D441" s="69" t="s">
        <v>119</v>
      </c>
      <c r="E441" s="69" t="s">
        <v>31</v>
      </c>
      <c r="F441" s="69" t="s">
        <v>118</v>
      </c>
      <c r="G441" s="69" t="s">
        <v>118</v>
      </c>
      <c r="H441" s="69">
        <v>1151.9380000000001</v>
      </c>
      <c r="I441" s="69" t="s">
        <v>108</v>
      </c>
      <c r="K441" s="156"/>
    </row>
    <row r="442" spans="1:11" x14ac:dyDescent="0.25">
      <c r="A442" s="156">
        <v>46030</v>
      </c>
      <c r="B442" s="69" t="s">
        <v>733</v>
      </c>
      <c r="C442" s="69">
        <v>2</v>
      </c>
      <c r="D442" s="69" t="s">
        <v>119</v>
      </c>
      <c r="E442" s="69" t="s">
        <v>31</v>
      </c>
      <c r="F442" s="69" t="s">
        <v>715</v>
      </c>
      <c r="G442" s="69" t="s">
        <v>118</v>
      </c>
      <c r="H442" s="69">
        <v>154.51399999999899</v>
      </c>
      <c r="I442" s="69" t="s">
        <v>584</v>
      </c>
      <c r="K442" s="156"/>
    </row>
    <row r="443" spans="1:11" x14ac:dyDescent="0.25">
      <c r="A443" s="156">
        <v>46030</v>
      </c>
      <c r="B443" s="69" t="s">
        <v>733</v>
      </c>
      <c r="C443" s="69">
        <v>2</v>
      </c>
      <c r="D443" s="69" t="s">
        <v>4</v>
      </c>
      <c r="E443" s="69" t="s">
        <v>31</v>
      </c>
      <c r="F443" s="69" t="s">
        <v>118</v>
      </c>
      <c r="G443" s="69" t="s">
        <v>118</v>
      </c>
      <c r="H443" s="69">
        <v>8749.0639999995401</v>
      </c>
      <c r="I443" s="69" t="s">
        <v>55</v>
      </c>
      <c r="K443" s="156"/>
    </row>
    <row r="444" spans="1:11" x14ac:dyDescent="0.25">
      <c r="A444" s="156">
        <v>46030</v>
      </c>
      <c r="B444" s="69" t="s">
        <v>733</v>
      </c>
      <c r="C444" s="69">
        <v>2</v>
      </c>
      <c r="D444" s="69" t="s">
        <v>44</v>
      </c>
      <c r="E444" s="69" t="s">
        <v>31</v>
      </c>
      <c r="F444" s="69" t="s">
        <v>118</v>
      </c>
      <c r="G444" s="69" t="s">
        <v>118</v>
      </c>
      <c r="H444" s="69">
        <v>5989.5019999997903</v>
      </c>
      <c r="I444" s="69" t="s">
        <v>55</v>
      </c>
      <c r="K444" s="156"/>
    </row>
    <row r="445" spans="1:11" x14ac:dyDescent="0.25">
      <c r="A445" s="156">
        <v>46030</v>
      </c>
      <c r="B445" s="69" t="s">
        <v>733</v>
      </c>
      <c r="C445" s="69">
        <v>2</v>
      </c>
      <c r="D445" s="69" t="s">
        <v>4</v>
      </c>
      <c r="E445" s="69" t="s">
        <v>31</v>
      </c>
      <c r="F445" s="69" t="s">
        <v>118</v>
      </c>
      <c r="G445" s="69" t="s">
        <v>667</v>
      </c>
      <c r="H445" s="69">
        <v>22.919</v>
      </c>
      <c r="I445" s="69" t="s">
        <v>676</v>
      </c>
      <c r="K445" s="156"/>
    </row>
    <row r="446" spans="1:11" x14ac:dyDescent="0.25">
      <c r="A446" s="156">
        <v>46030</v>
      </c>
      <c r="B446" s="69" t="s">
        <v>733</v>
      </c>
      <c r="C446" s="69">
        <v>2</v>
      </c>
      <c r="D446" s="69" t="s">
        <v>4</v>
      </c>
      <c r="E446" s="69" t="s">
        <v>31</v>
      </c>
      <c r="F446" s="69" t="s">
        <v>118</v>
      </c>
      <c r="G446" s="69" t="s">
        <v>669</v>
      </c>
      <c r="H446" s="69">
        <v>68.842999999999904</v>
      </c>
      <c r="I446" s="69" t="s">
        <v>676</v>
      </c>
      <c r="K446" s="156"/>
    </row>
    <row r="447" spans="1:11" x14ac:dyDescent="0.25">
      <c r="A447" s="156">
        <v>46030</v>
      </c>
      <c r="B447" s="69" t="s">
        <v>733</v>
      </c>
      <c r="C447" s="69">
        <v>2</v>
      </c>
      <c r="D447" s="69" t="s">
        <v>4</v>
      </c>
      <c r="E447" s="69" t="s">
        <v>31</v>
      </c>
      <c r="F447" s="69" t="s">
        <v>118</v>
      </c>
      <c r="G447" s="69" t="s">
        <v>610</v>
      </c>
      <c r="H447" s="69">
        <v>29.102999999999899</v>
      </c>
      <c r="I447" s="69" t="s">
        <v>676</v>
      </c>
      <c r="K447" s="156"/>
    </row>
    <row r="448" spans="1:11" x14ac:dyDescent="0.25">
      <c r="A448" s="156">
        <v>46030</v>
      </c>
      <c r="B448" s="69" t="s">
        <v>733</v>
      </c>
      <c r="C448" s="69">
        <v>2</v>
      </c>
      <c r="D448" s="69" t="s">
        <v>4</v>
      </c>
      <c r="E448" s="69" t="s">
        <v>31</v>
      </c>
      <c r="F448" s="69" t="s">
        <v>118</v>
      </c>
      <c r="G448" s="69" t="s">
        <v>614</v>
      </c>
      <c r="H448" s="69">
        <v>51.359000000000002</v>
      </c>
      <c r="I448" s="69" t="s">
        <v>676</v>
      </c>
      <c r="K448" s="156"/>
    </row>
    <row r="449" spans="1:11" x14ac:dyDescent="0.25">
      <c r="A449" s="156">
        <v>46030</v>
      </c>
      <c r="B449" s="69" t="s">
        <v>733</v>
      </c>
      <c r="C449" s="69">
        <v>2</v>
      </c>
      <c r="D449" s="69" t="s">
        <v>119</v>
      </c>
      <c r="E449" s="69" t="s">
        <v>31</v>
      </c>
      <c r="F449" s="69" t="s">
        <v>118</v>
      </c>
      <c r="G449" s="69" t="s">
        <v>118</v>
      </c>
      <c r="H449" s="69">
        <v>287.07299999999901</v>
      </c>
      <c r="I449" s="69" t="s">
        <v>80</v>
      </c>
      <c r="K449" s="156"/>
    </row>
    <row r="450" spans="1:11" x14ac:dyDescent="0.25">
      <c r="A450" s="156">
        <v>46030</v>
      </c>
      <c r="B450" s="69" t="s">
        <v>733</v>
      </c>
      <c r="C450" s="69">
        <v>2</v>
      </c>
      <c r="D450" s="69" t="s">
        <v>119</v>
      </c>
      <c r="E450" s="69" t="s">
        <v>31</v>
      </c>
      <c r="F450" s="69" t="s">
        <v>715</v>
      </c>
      <c r="G450" s="69" t="s">
        <v>118</v>
      </c>
      <c r="H450" s="69">
        <v>154.51399999999899</v>
      </c>
      <c r="I450" s="69" t="s">
        <v>585</v>
      </c>
      <c r="K450" s="156"/>
    </row>
    <row r="451" spans="1:11" x14ac:dyDescent="0.25">
      <c r="A451" s="156">
        <v>46030</v>
      </c>
      <c r="B451" s="69" t="s">
        <v>733</v>
      </c>
      <c r="C451" s="69">
        <v>2</v>
      </c>
      <c r="D451" s="69" t="s">
        <v>4</v>
      </c>
      <c r="E451" s="69" t="s">
        <v>31</v>
      </c>
      <c r="F451" s="69" t="s">
        <v>715</v>
      </c>
      <c r="G451" s="69" t="s">
        <v>118</v>
      </c>
      <c r="H451" s="69">
        <v>154.51399999999899</v>
      </c>
      <c r="I451" s="69" t="s">
        <v>585</v>
      </c>
      <c r="K451" s="156"/>
    </row>
    <row r="452" spans="1:11" x14ac:dyDescent="0.25">
      <c r="A452" s="156">
        <v>46030</v>
      </c>
      <c r="B452" s="69" t="s">
        <v>733</v>
      </c>
      <c r="C452" s="69">
        <v>2</v>
      </c>
      <c r="D452" s="69" t="s">
        <v>119</v>
      </c>
      <c r="E452" s="69" t="s">
        <v>51</v>
      </c>
      <c r="F452" s="69" t="s">
        <v>118</v>
      </c>
      <c r="G452" s="69" t="s">
        <v>118</v>
      </c>
      <c r="H452" s="69">
        <v>61.616999999999898</v>
      </c>
      <c r="I452" s="69" t="s">
        <v>80</v>
      </c>
      <c r="K452" s="156"/>
    </row>
    <row r="453" spans="1:11" x14ac:dyDescent="0.25">
      <c r="A453" s="156">
        <v>46030</v>
      </c>
      <c r="B453" s="69" t="s">
        <v>733</v>
      </c>
      <c r="C453" s="69">
        <v>2</v>
      </c>
      <c r="D453" s="69" t="s">
        <v>44</v>
      </c>
      <c r="E453" s="69" t="s">
        <v>51</v>
      </c>
      <c r="F453" s="69" t="s">
        <v>118</v>
      </c>
      <c r="G453" s="69" t="s">
        <v>118</v>
      </c>
      <c r="H453" s="69">
        <v>2759.5619999999699</v>
      </c>
      <c r="I453" s="69" t="s">
        <v>55</v>
      </c>
      <c r="K453" s="156"/>
    </row>
    <row r="454" spans="1:11" x14ac:dyDescent="0.25">
      <c r="A454" s="156">
        <v>46030</v>
      </c>
      <c r="B454" s="69" t="s">
        <v>733</v>
      </c>
      <c r="C454" s="69">
        <v>2</v>
      </c>
      <c r="D454" s="69" t="s">
        <v>119</v>
      </c>
      <c r="E454" s="69" t="s">
        <v>51</v>
      </c>
      <c r="F454" s="69" t="s">
        <v>118</v>
      </c>
      <c r="G454" s="69" t="s">
        <v>118</v>
      </c>
      <c r="H454" s="69">
        <v>501.711000000002</v>
      </c>
      <c r="I454" s="69" t="s">
        <v>107</v>
      </c>
      <c r="K454" s="156"/>
    </row>
    <row r="455" spans="1:11" x14ac:dyDescent="0.25">
      <c r="A455" s="156">
        <v>46030</v>
      </c>
      <c r="B455" s="69" t="s">
        <v>733</v>
      </c>
      <c r="C455" s="69">
        <v>2</v>
      </c>
      <c r="D455" s="69" t="s">
        <v>44</v>
      </c>
      <c r="E455" s="69" t="s">
        <v>51</v>
      </c>
      <c r="F455" s="69" t="s">
        <v>118</v>
      </c>
      <c r="G455" s="69" t="s">
        <v>118</v>
      </c>
      <c r="H455" s="69">
        <v>3413</v>
      </c>
      <c r="I455" s="69" t="s">
        <v>60</v>
      </c>
      <c r="K455" s="156"/>
    </row>
    <row r="456" spans="1:11" x14ac:dyDescent="0.25">
      <c r="A456" s="156">
        <v>46030</v>
      </c>
      <c r="B456" s="69" t="s">
        <v>733</v>
      </c>
      <c r="C456" s="69">
        <v>2</v>
      </c>
      <c r="D456" s="69" t="s">
        <v>4</v>
      </c>
      <c r="E456" s="69" t="s">
        <v>32</v>
      </c>
      <c r="F456" s="69" t="s">
        <v>118</v>
      </c>
      <c r="G456" s="69" t="s">
        <v>118</v>
      </c>
      <c r="H456" s="69">
        <v>5452</v>
      </c>
      <c r="I456" s="69" t="s">
        <v>60</v>
      </c>
      <c r="K456" s="156"/>
    </row>
    <row r="457" spans="1:11" x14ac:dyDescent="0.25">
      <c r="A457" s="156">
        <v>46030</v>
      </c>
      <c r="B457" s="69" t="s">
        <v>733</v>
      </c>
      <c r="C457" s="69">
        <v>2</v>
      </c>
      <c r="D457" s="69" t="s">
        <v>4</v>
      </c>
      <c r="E457" s="69" t="s">
        <v>32</v>
      </c>
      <c r="F457" s="69" t="s">
        <v>118</v>
      </c>
      <c r="G457" s="69" t="s">
        <v>118</v>
      </c>
      <c r="H457" s="69">
        <v>222.20599999999899</v>
      </c>
      <c r="I457" s="69" t="s">
        <v>80</v>
      </c>
      <c r="K457" s="156"/>
    </row>
    <row r="458" spans="1:11" x14ac:dyDescent="0.25">
      <c r="A458" s="156">
        <v>46030</v>
      </c>
      <c r="B458" s="69" t="s">
        <v>733</v>
      </c>
      <c r="C458" s="69">
        <v>2</v>
      </c>
      <c r="D458" s="69" t="s">
        <v>4</v>
      </c>
      <c r="E458" s="69" t="s">
        <v>32</v>
      </c>
      <c r="F458" s="69" t="s">
        <v>118</v>
      </c>
      <c r="G458" s="69" t="s">
        <v>118</v>
      </c>
      <c r="H458" s="69">
        <v>558.40300000000298</v>
      </c>
      <c r="I458" s="69" t="s">
        <v>107</v>
      </c>
      <c r="K458" s="156"/>
    </row>
    <row r="459" spans="1:11" x14ac:dyDescent="0.25">
      <c r="A459" s="156">
        <v>46030</v>
      </c>
      <c r="B459" s="69" t="s">
        <v>733</v>
      </c>
      <c r="C459" s="69">
        <v>2</v>
      </c>
      <c r="D459" s="69" t="s">
        <v>4</v>
      </c>
      <c r="E459" s="69" t="s">
        <v>32</v>
      </c>
      <c r="F459" s="69" t="s">
        <v>118</v>
      </c>
      <c r="G459" s="69" t="s">
        <v>118</v>
      </c>
      <c r="H459" s="69">
        <v>4056.0439999999498</v>
      </c>
      <c r="I459" s="69" t="s">
        <v>55</v>
      </c>
      <c r="K459" s="156"/>
    </row>
    <row r="460" spans="1:11" x14ac:dyDescent="0.25">
      <c r="A460" s="156">
        <v>46030</v>
      </c>
      <c r="B460" s="69" t="s">
        <v>733</v>
      </c>
      <c r="C460" s="69">
        <v>2</v>
      </c>
      <c r="D460" s="69" t="s">
        <v>119</v>
      </c>
      <c r="E460" s="69" t="s">
        <v>32</v>
      </c>
      <c r="F460" s="69" t="s">
        <v>698</v>
      </c>
      <c r="G460" s="69" t="s">
        <v>118</v>
      </c>
      <c r="H460" s="69">
        <v>194.82499999999899</v>
      </c>
      <c r="I460" s="69" t="s">
        <v>584</v>
      </c>
      <c r="K460" s="156"/>
    </row>
    <row r="461" spans="1:11" x14ac:dyDescent="0.25">
      <c r="A461" s="156">
        <v>46030</v>
      </c>
      <c r="B461" s="69" t="s">
        <v>733</v>
      </c>
      <c r="C461" s="69">
        <v>2</v>
      </c>
      <c r="D461" s="69" t="s">
        <v>4</v>
      </c>
      <c r="E461" s="69" t="s">
        <v>32</v>
      </c>
      <c r="F461" s="69" t="s">
        <v>118</v>
      </c>
      <c r="G461" s="69" t="s">
        <v>118</v>
      </c>
      <c r="H461" s="69">
        <v>336.06199999999899</v>
      </c>
      <c r="I461" s="69" t="s">
        <v>108</v>
      </c>
      <c r="K461" s="156"/>
    </row>
    <row r="462" spans="1:11" x14ac:dyDescent="0.25">
      <c r="A462" s="156">
        <v>46030</v>
      </c>
      <c r="B462" s="69" t="s">
        <v>733</v>
      </c>
      <c r="C462" s="69">
        <v>2</v>
      </c>
      <c r="D462" s="69" t="s">
        <v>4</v>
      </c>
      <c r="E462" s="69" t="s">
        <v>33</v>
      </c>
      <c r="F462" s="69" t="s">
        <v>118</v>
      </c>
      <c r="G462" s="69" t="s">
        <v>118</v>
      </c>
      <c r="H462" s="69">
        <v>144.09599999999901</v>
      </c>
      <c r="I462" s="69" t="s">
        <v>108</v>
      </c>
      <c r="K462" s="156"/>
    </row>
    <row r="463" spans="1:11" x14ac:dyDescent="0.25">
      <c r="A463" s="156">
        <v>46030</v>
      </c>
      <c r="B463" s="69" t="s">
        <v>733</v>
      </c>
      <c r="C463" s="69">
        <v>2</v>
      </c>
      <c r="D463" s="69" t="s">
        <v>4</v>
      </c>
      <c r="E463" s="69" t="s">
        <v>33</v>
      </c>
      <c r="F463" s="69" t="s">
        <v>118</v>
      </c>
      <c r="G463" s="69" t="s">
        <v>118</v>
      </c>
      <c r="H463" s="69">
        <v>1862.7049999999999</v>
      </c>
      <c r="I463" s="69" t="s">
        <v>55</v>
      </c>
      <c r="K463" s="156"/>
    </row>
    <row r="464" spans="1:11" x14ac:dyDescent="0.25">
      <c r="A464" s="156">
        <v>46030</v>
      </c>
      <c r="B464" s="69" t="s">
        <v>733</v>
      </c>
      <c r="C464" s="69">
        <v>2</v>
      </c>
      <c r="D464" s="69" t="s">
        <v>4</v>
      </c>
      <c r="E464" s="69" t="s">
        <v>33</v>
      </c>
      <c r="F464" s="69" t="s">
        <v>118</v>
      </c>
      <c r="G464" s="69" t="s">
        <v>118</v>
      </c>
      <c r="H464" s="69">
        <v>457.81800000000197</v>
      </c>
      <c r="I464" s="69" t="s">
        <v>107</v>
      </c>
      <c r="K464" s="156"/>
    </row>
    <row r="465" spans="1:11" x14ac:dyDescent="0.25">
      <c r="A465" s="156">
        <v>46030</v>
      </c>
      <c r="B465" s="69" t="s">
        <v>733</v>
      </c>
      <c r="C465" s="69">
        <v>2</v>
      </c>
      <c r="D465" s="69" t="s">
        <v>4</v>
      </c>
      <c r="E465" s="69" t="s">
        <v>33</v>
      </c>
      <c r="F465" s="69" t="s">
        <v>118</v>
      </c>
      <c r="G465" s="69" t="s">
        <v>118</v>
      </c>
      <c r="H465" s="69">
        <v>349.64100000000002</v>
      </c>
      <c r="I465" s="69" t="s">
        <v>80</v>
      </c>
      <c r="K465" s="156"/>
    </row>
    <row r="466" spans="1:11" x14ac:dyDescent="0.25">
      <c r="A466" s="156">
        <v>46030</v>
      </c>
      <c r="B466" s="69" t="s">
        <v>733</v>
      </c>
      <c r="C466" s="69">
        <v>2</v>
      </c>
      <c r="D466" s="69" t="s">
        <v>4</v>
      </c>
      <c r="E466" s="69" t="s">
        <v>33</v>
      </c>
      <c r="F466" s="69" t="s">
        <v>118</v>
      </c>
      <c r="G466" s="69" t="s">
        <v>118</v>
      </c>
      <c r="H466" s="69">
        <v>2154</v>
      </c>
      <c r="I466" s="69" t="s">
        <v>60</v>
      </c>
      <c r="K466" s="156"/>
    </row>
    <row r="467" spans="1:11" x14ac:dyDescent="0.25">
      <c r="A467" s="156">
        <v>46030</v>
      </c>
      <c r="B467" s="69" t="s">
        <v>733</v>
      </c>
      <c r="C467" s="69">
        <v>2</v>
      </c>
      <c r="D467" s="69" t="s">
        <v>4</v>
      </c>
      <c r="E467" s="69" t="s">
        <v>34</v>
      </c>
      <c r="F467" s="69" t="s">
        <v>118</v>
      </c>
      <c r="G467" s="69" t="s">
        <v>118</v>
      </c>
      <c r="H467" s="69">
        <v>2320</v>
      </c>
      <c r="I467" s="69" t="s">
        <v>60</v>
      </c>
      <c r="K467" s="156"/>
    </row>
    <row r="468" spans="1:11" x14ac:dyDescent="0.25">
      <c r="A468" s="156">
        <v>46030</v>
      </c>
      <c r="B468" s="69" t="s">
        <v>733</v>
      </c>
      <c r="C468" s="69">
        <v>2</v>
      </c>
      <c r="D468" s="69" t="s">
        <v>4</v>
      </c>
      <c r="E468" s="69" t="s">
        <v>34</v>
      </c>
      <c r="F468" s="69" t="s">
        <v>118</v>
      </c>
      <c r="G468" s="69" t="s">
        <v>118</v>
      </c>
      <c r="H468" s="69">
        <v>39.518999999999899</v>
      </c>
      <c r="I468" s="69" t="s">
        <v>80</v>
      </c>
      <c r="K468" s="156"/>
    </row>
    <row r="469" spans="1:11" x14ac:dyDescent="0.25">
      <c r="A469" s="156">
        <v>46030</v>
      </c>
      <c r="B469" s="69" t="s">
        <v>733</v>
      </c>
      <c r="C469" s="69">
        <v>2</v>
      </c>
      <c r="D469" s="69" t="s">
        <v>4</v>
      </c>
      <c r="E469" s="69" t="s">
        <v>34</v>
      </c>
      <c r="F469" s="69" t="s">
        <v>118</v>
      </c>
      <c r="G469" s="69" t="s">
        <v>118</v>
      </c>
      <c r="H469" s="69">
        <v>252.992999999999</v>
      </c>
      <c r="I469" s="69" t="s">
        <v>107</v>
      </c>
      <c r="K469" s="156"/>
    </row>
    <row r="470" spans="1:11" x14ac:dyDescent="0.25">
      <c r="A470" s="156">
        <v>46030</v>
      </c>
      <c r="B470" s="69" t="s">
        <v>733</v>
      </c>
      <c r="C470" s="69">
        <v>2</v>
      </c>
      <c r="D470" s="69" t="s">
        <v>4</v>
      </c>
      <c r="E470" s="69" t="s">
        <v>34</v>
      </c>
      <c r="F470" s="69" t="s">
        <v>118</v>
      </c>
      <c r="G470" s="69" t="s">
        <v>118</v>
      </c>
      <c r="H470" s="69">
        <v>1841.3440000000101</v>
      </c>
      <c r="I470" s="69" t="s">
        <v>55</v>
      </c>
      <c r="K470" s="156"/>
    </row>
    <row r="471" spans="1:11" x14ac:dyDescent="0.25">
      <c r="A471" s="156">
        <v>46030</v>
      </c>
      <c r="B471" s="69" t="s">
        <v>733</v>
      </c>
      <c r="C471" s="69">
        <v>2</v>
      </c>
      <c r="D471" s="69" t="s">
        <v>119</v>
      </c>
      <c r="E471" s="69" t="s">
        <v>34</v>
      </c>
      <c r="F471" s="69" t="s">
        <v>730</v>
      </c>
      <c r="G471" s="69" t="s">
        <v>118</v>
      </c>
      <c r="H471" s="69">
        <v>10.993</v>
      </c>
      <c r="I471" s="69" t="s">
        <v>584</v>
      </c>
      <c r="K471" s="156"/>
    </row>
    <row r="472" spans="1:11" x14ac:dyDescent="0.25">
      <c r="A472" s="156">
        <v>46030</v>
      </c>
      <c r="B472" s="69" t="s">
        <v>733</v>
      </c>
      <c r="C472" s="69">
        <v>2</v>
      </c>
      <c r="D472" s="69" t="s">
        <v>4</v>
      </c>
      <c r="E472" s="69" t="s">
        <v>34</v>
      </c>
      <c r="F472" s="69" t="s">
        <v>118</v>
      </c>
      <c r="G472" s="69" t="s">
        <v>660</v>
      </c>
      <c r="H472" s="69">
        <v>5.3280000000000003</v>
      </c>
      <c r="I472" s="69" t="s">
        <v>676</v>
      </c>
      <c r="K472" s="156"/>
    </row>
    <row r="473" spans="1:11" x14ac:dyDescent="0.25">
      <c r="A473" s="156">
        <v>46030</v>
      </c>
      <c r="B473" s="69" t="s">
        <v>733</v>
      </c>
      <c r="C473" s="69">
        <v>2</v>
      </c>
      <c r="D473" s="69" t="s">
        <v>4</v>
      </c>
      <c r="E473" s="69" t="s">
        <v>34</v>
      </c>
      <c r="F473" s="69" t="s">
        <v>118</v>
      </c>
      <c r="G473" s="69" t="s">
        <v>118</v>
      </c>
      <c r="H473" s="69">
        <v>102.331999999999</v>
      </c>
      <c r="I473" s="69" t="s">
        <v>108</v>
      </c>
      <c r="K473" s="156"/>
    </row>
    <row r="474" spans="1:11" x14ac:dyDescent="0.25">
      <c r="A474" s="156">
        <v>46030</v>
      </c>
      <c r="B474" s="69" t="s">
        <v>733</v>
      </c>
      <c r="C474" s="69">
        <v>2</v>
      </c>
      <c r="D474" s="69" t="s">
        <v>4</v>
      </c>
      <c r="E474" s="69" t="s">
        <v>35</v>
      </c>
      <c r="F474" s="69" t="s">
        <v>118</v>
      </c>
      <c r="G474" s="69" t="s">
        <v>118</v>
      </c>
      <c r="H474" s="69">
        <v>136.23899999999901</v>
      </c>
      <c r="I474" s="69" t="s">
        <v>108</v>
      </c>
      <c r="K474" s="156"/>
    </row>
    <row r="475" spans="1:11" x14ac:dyDescent="0.25">
      <c r="A475" s="156">
        <v>46030</v>
      </c>
      <c r="B475" s="69" t="s">
        <v>733</v>
      </c>
      <c r="C475" s="69">
        <v>2</v>
      </c>
      <c r="D475" s="69" t="s">
        <v>119</v>
      </c>
      <c r="E475" s="69" t="s">
        <v>35</v>
      </c>
      <c r="F475" s="69" t="s">
        <v>695</v>
      </c>
      <c r="G475" s="69" t="s">
        <v>118</v>
      </c>
      <c r="H475" s="69">
        <v>82.062999999999903</v>
      </c>
      <c r="I475" s="69" t="s">
        <v>584</v>
      </c>
      <c r="K475" s="156"/>
    </row>
    <row r="476" spans="1:11" x14ac:dyDescent="0.25">
      <c r="A476" s="156">
        <v>46030</v>
      </c>
      <c r="B476" s="69" t="s">
        <v>733</v>
      </c>
      <c r="C476" s="69">
        <v>2</v>
      </c>
      <c r="D476" s="69" t="s">
        <v>4</v>
      </c>
      <c r="E476" s="69" t="s">
        <v>35</v>
      </c>
      <c r="F476" s="69" t="s">
        <v>118</v>
      </c>
      <c r="G476" s="69" t="s">
        <v>118</v>
      </c>
      <c r="H476" s="69">
        <v>1915.3520000000101</v>
      </c>
      <c r="I476" s="69" t="s">
        <v>55</v>
      </c>
      <c r="K476" s="156"/>
    </row>
    <row r="477" spans="1:11" x14ac:dyDescent="0.25">
      <c r="A477" s="156">
        <v>46030</v>
      </c>
      <c r="B477" s="69" t="s">
        <v>733</v>
      </c>
      <c r="C477" s="69">
        <v>2</v>
      </c>
      <c r="D477" s="69" t="s">
        <v>4</v>
      </c>
      <c r="E477" s="69" t="s">
        <v>35</v>
      </c>
      <c r="F477" s="69" t="s">
        <v>118</v>
      </c>
      <c r="G477" s="69" t="s">
        <v>118</v>
      </c>
      <c r="H477" s="69">
        <v>377.916</v>
      </c>
      <c r="I477" s="69" t="s">
        <v>107</v>
      </c>
      <c r="K477" s="156"/>
    </row>
    <row r="478" spans="1:11" x14ac:dyDescent="0.25">
      <c r="A478" s="156">
        <v>46030</v>
      </c>
      <c r="B478" s="69" t="s">
        <v>733</v>
      </c>
      <c r="C478" s="69">
        <v>2</v>
      </c>
      <c r="D478" s="69" t="s">
        <v>4</v>
      </c>
      <c r="E478" s="69" t="s">
        <v>35</v>
      </c>
      <c r="F478" s="69" t="s">
        <v>118</v>
      </c>
      <c r="G478" s="69" t="s">
        <v>118</v>
      </c>
      <c r="H478" s="69">
        <v>39.328000000000003</v>
      </c>
      <c r="I478" s="69" t="s">
        <v>80</v>
      </c>
      <c r="K478" s="156"/>
    </row>
    <row r="479" spans="1:11" x14ac:dyDescent="0.25">
      <c r="A479" s="156">
        <v>46030</v>
      </c>
      <c r="B479" s="69" t="s">
        <v>733</v>
      </c>
      <c r="C479" s="69">
        <v>2</v>
      </c>
      <c r="D479" s="69" t="s">
        <v>4</v>
      </c>
      <c r="E479" s="69" t="s">
        <v>35</v>
      </c>
      <c r="F479" s="69" t="s">
        <v>118</v>
      </c>
      <c r="G479" s="69" t="s">
        <v>118</v>
      </c>
      <c r="H479" s="69">
        <v>2628</v>
      </c>
      <c r="I479" s="69" t="s">
        <v>60</v>
      </c>
      <c r="K479" s="156"/>
    </row>
    <row r="480" spans="1:11" x14ac:dyDescent="0.25">
      <c r="A480" s="156">
        <v>46030</v>
      </c>
      <c r="B480" s="69" t="s">
        <v>733</v>
      </c>
      <c r="C480" s="69">
        <v>2</v>
      </c>
      <c r="D480" s="69" t="s">
        <v>4</v>
      </c>
      <c r="E480" s="69" t="s">
        <v>36</v>
      </c>
      <c r="F480" s="69" t="s">
        <v>118</v>
      </c>
      <c r="G480" s="69" t="s">
        <v>118</v>
      </c>
      <c r="H480" s="69">
        <v>3995</v>
      </c>
      <c r="I480" s="69" t="s">
        <v>60</v>
      </c>
      <c r="K480" s="156"/>
    </row>
    <row r="481" spans="1:11" x14ac:dyDescent="0.25">
      <c r="A481" s="156">
        <v>46030</v>
      </c>
      <c r="B481" s="69" t="s">
        <v>733</v>
      </c>
      <c r="C481" s="69">
        <v>2</v>
      </c>
      <c r="D481" s="69" t="s">
        <v>4</v>
      </c>
      <c r="E481" s="69" t="s">
        <v>36</v>
      </c>
      <c r="F481" s="69" t="s">
        <v>118</v>
      </c>
      <c r="G481" s="69" t="s">
        <v>118</v>
      </c>
      <c r="H481" s="69">
        <v>71.265999999999906</v>
      </c>
      <c r="I481" s="69" t="s">
        <v>80</v>
      </c>
      <c r="K481" s="156"/>
    </row>
    <row r="482" spans="1:11" x14ac:dyDescent="0.25">
      <c r="A482" s="156">
        <v>46030</v>
      </c>
      <c r="B482" s="69" t="s">
        <v>733</v>
      </c>
      <c r="C482" s="69">
        <v>2</v>
      </c>
      <c r="D482" s="69" t="s">
        <v>4</v>
      </c>
      <c r="E482" s="69" t="s">
        <v>36</v>
      </c>
      <c r="F482" s="69" t="s">
        <v>118</v>
      </c>
      <c r="G482" s="69" t="s">
        <v>118</v>
      </c>
      <c r="H482" s="69">
        <v>491.58300000000298</v>
      </c>
      <c r="I482" s="69" t="s">
        <v>107</v>
      </c>
      <c r="K482" s="156"/>
    </row>
    <row r="483" spans="1:11" x14ac:dyDescent="0.25">
      <c r="A483" s="156">
        <v>46030</v>
      </c>
      <c r="B483" s="69" t="s">
        <v>733</v>
      </c>
      <c r="C483" s="69">
        <v>2</v>
      </c>
      <c r="D483" s="69" t="s">
        <v>4</v>
      </c>
      <c r="E483" s="69" t="s">
        <v>36</v>
      </c>
      <c r="F483" s="69" t="s">
        <v>118</v>
      </c>
      <c r="G483" s="69" t="s">
        <v>118</v>
      </c>
      <c r="H483" s="69">
        <v>2990.0249999999701</v>
      </c>
      <c r="I483" s="69" t="s">
        <v>55</v>
      </c>
      <c r="K483" s="156"/>
    </row>
    <row r="484" spans="1:11" x14ac:dyDescent="0.25">
      <c r="A484" s="156">
        <v>46030</v>
      </c>
      <c r="B484" s="69" t="s">
        <v>733</v>
      </c>
      <c r="C484" s="69">
        <v>2</v>
      </c>
      <c r="D484" s="69" t="s">
        <v>4</v>
      </c>
      <c r="E484" s="69" t="s">
        <v>36</v>
      </c>
      <c r="F484" s="69" t="s">
        <v>118</v>
      </c>
      <c r="G484" s="69" t="s">
        <v>118</v>
      </c>
      <c r="H484" s="69">
        <v>486.82999999999799</v>
      </c>
      <c r="I484" s="69" t="s">
        <v>108</v>
      </c>
      <c r="K484" s="156"/>
    </row>
    <row r="485" spans="1:11" x14ac:dyDescent="0.25">
      <c r="A485" s="156">
        <v>46030</v>
      </c>
      <c r="B485" s="69" t="s">
        <v>733</v>
      </c>
      <c r="C485" s="69">
        <v>5</v>
      </c>
      <c r="D485" s="69" t="s">
        <v>4</v>
      </c>
      <c r="E485" s="69" t="s">
        <v>7</v>
      </c>
      <c r="F485" s="69" t="s">
        <v>118</v>
      </c>
      <c r="G485" s="69" t="s">
        <v>118</v>
      </c>
      <c r="H485" s="69">
        <v>130.84899999999999</v>
      </c>
      <c r="I485" s="69" t="s">
        <v>108</v>
      </c>
      <c r="K485" s="156"/>
    </row>
    <row r="486" spans="1:11" x14ac:dyDescent="0.25">
      <c r="A486" s="156">
        <v>46030</v>
      </c>
      <c r="B486" s="69" t="s">
        <v>733</v>
      </c>
      <c r="C486" s="69">
        <v>5</v>
      </c>
      <c r="D486" s="69" t="s">
        <v>119</v>
      </c>
      <c r="E486" s="69" t="s">
        <v>7</v>
      </c>
      <c r="F486" s="69" t="s">
        <v>687</v>
      </c>
      <c r="G486" s="69" t="s">
        <v>118</v>
      </c>
      <c r="H486" s="69">
        <v>43.217999999999897</v>
      </c>
      <c r="I486" s="69" t="s">
        <v>584</v>
      </c>
      <c r="K486" s="156"/>
    </row>
    <row r="487" spans="1:11" x14ac:dyDescent="0.25">
      <c r="A487" s="156">
        <v>46030</v>
      </c>
      <c r="B487" s="69" t="s">
        <v>733</v>
      </c>
      <c r="C487" s="69">
        <v>5</v>
      </c>
      <c r="D487" s="69" t="s">
        <v>4</v>
      </c>
      <c r="E487" s="69" t="s">
        <v>7</v>
      </c>
      <c r="F487" s="69" t="s">
        <v>118</v>
      </c>
      <c r="G487" s="69" t="s">
        <v>118</v>
      </c>
      <c r="H487" s="69">
        <v>1448.3696666666699</v>
      </c>
      <c r="I487" s="69" t="s">
        <v>55</v>
      </c>
      <c r="K487" s="156"/>
    </row>
    <row r="488" spans="1:11" x14ac:dyDescent="0.25">
      <c r="A488" s="156">
        <v>46030</v>
      </c>
      <c r="B488" s="69" t="s">
        <v>733</v>
      </c>
      <c r="C488" s="69">
        <v>5</v>
      </c>
      <c r="D488" s="69" t="s">
        <v>4</v>
      </c>
      <c r="E488" s="69" t="s">
        <v>7</v>
      </c>
      <c r="F488" s="69" t="s">
        <v>118</v>
      </c>
      <c r="G488" s="69" t="s">
        <v>118</v>
      </c>
      <c r="H488" s="69">
        <v>3839</v>
      </c>
      <c r="I488" s="69" t="s">
        <v>60</v>
      </c>
      <c r="K488" s="156"/>
    </row>
    <row r="489" spans="1:11" x14ac:dyDescent="0.25">
      <c r="A489" s="156">
        <v>46030</v>
      </c>
      <c r="B489" s="69" t="s">
        <v>733</v>
      </c>
      <c r="C489" s="69">
        <v>5</v>
      </c>
      <c r="D489" s="69" t="s">
        <v>4</v>
      </c>
      <c r="E489" s="69" t="s">
        <v>7</v>
      </c>
      <c r="F489" s="69" t="s">
        <v>118</v>
      </c>
      <c r="G489" s="69" t="s">
        <v>118</v>
      </c>
      <c r="H489" s="69">
        <v>498.19633333333201</v>
      </c>
      <c r="I489" s="69" t="s">
        <v>107</v>
      </c>
      <c r="K489" s="156"/>
    </row>
    <row r="490" spans="1:11" x14ac:dyDescent="0.25">
      <c r="A490" s="156">
        <v>46030</v>
      </c>
      <c r="B490" s="69" t="s">
        <v>733</v>
      </c>
      <c r="C490" s="69">
        <v>5</v>
      </c>
      <c r="D490" s="69" t="s">
        <v>4</v>
      </c>
      <c r="E490" s="69" t="s">
        <v>7</v>
      </c>
      <c r="F490" s="69" t="s">
        <v>118</v>
      </c>
      <c r="G490" s="69" t="s">
        <v>118</v>
      </c>
      <c r="H490" s="69">
        <v>134.385666666666</v>
      </c>
      <c r="I490" s="69" t="s">
        <v>80</v>
      </c>
      <c r="K490" s="156"/>
    </row>
    <row r="491" spans="1:11" x14ac:dyDescent="0.25">
      <c r="A491" s="156">
        <v>46030</v>
      </c>
      <c r="B491" s="69" t="s">
        <v>733</v>
      </c>
      <c r="C491" s="69">
        <v>5</v>
      </c>
      <c r="D491" s="69" t="s">
        <v>4</v>
      </c>
      <c r="E491" s="69" t="s">
        <v>8</v>
      </c>
      <c r="F491" s="69" t="s">
        <v>118</v>
      </c>
      <c r="G491" s="69" t="s">
        <v>118</v>
      </c>
      <c r="H491" s="69">
        <v>57.0116666666665</v>
      </c>
      <c r="I491" s="69" t="s">
        <v>80</v>
      </c>
      <c r="K491" s="156"/>
    </row>
    <row r="492" spans="1:11" x14ac:dyDescent="0.25">
      <c r="A492" s="156">
        <v>46030</v>
      </c>
      <c r="B492" s="69" t="s">
        <v>733</v>
      </c>
      <c r="C492" s="69">
        <v>5</v>
      </c>
      <c r="D492" s="69" t="s">
        <v>4</v>
      </c>
      <c r="E492" s="69" t="s">
        <v>8</v>
      </c>
      <c r="F492" s="69" t="s">
        <v>118</v>
      </c>
      <c r="G492" s="69" t="s">
        <v>118</v>
      </c>
      <c r="H492" s="69">
        <v>742.92266666669195</v>
      </c>
      <c r="I492" s="69" t="s">
        <v>107</v>
      </c>
      <c r="K492" s="156"/>
    </row>
    <row r="493" spans="1:11" x14ac:dyDescent="0.25">
      <c r="A493" s="156">
        <v>46030</v>
      </c>
      <c r="B493" s="69" t="s">
        <v>733</v>
      </c>
      <c r="C493" s="69">
        <v>5</v>
      </c>
      <c r="D493" s="69" t="s">
        <v>4</v>
      </c>
      <c r="E493" s="69" t="s">
        <v>8</v>
      </c>
      <c r="F493" s="69" t="s">
        <v>118</v>
      </c>
      <c r="G493" s="69" t="s">
        <v>118</v>
      </c>
      <c r="H493" s="69">
        <v>10111</v>
      </c>
      <c r="I493" s="69" t="s">
        <v>60</v>
      </c>
      <c r="K493" s="156"/>
    </row>
    <row r="494" spans="1:11" x14ac:dyDescent="0.25">
      <c r="A494" s="156">
        <v>46030</v>
      </c>
      <c r="B494" s="69" t="s">
        <v>733</v>
      </c>
      <c r="C494" s="69">
        <v>5</v>
      </c>
      <c r="D494" s="69" t="s">
        <v>4</v>
      </c>
      <c r="E494" s="69" t="s">
        <v>8</v>
      </c>
      <c r="F494" s="69" t="s">
        <v>118</v>
      </c>
      <c r="G494" s="69" t="s">
        <v>118</v>
      </c>
      <c r="H494" s="69">
        <v>2784.4789999998202</v>
      </c>
      <c r="I494" s="69" t="s">
        <v>55</v>
      </c>
      <c r="K494" s="156"/>
    </row>
    <row r="495" spans="1:11" x14ac:dyDescent="0.25">
      <c r="A495" s="156">
        <v>46030</v>
      </c>
      <c r="B495" s="69" t="s">
        <v>733</v>
      </c>
      <c r="C495" s="69">
        <v>5</v>
      </c>
      <c r="D495" s="69" t="s">
        <v>4</v>
      </c>
      <c r="E495" s="69" t="s">
        <v>8</v>
      </c>
      <c r="F495" s="69" t="s">
        <v>118</v>
      </c>
      <c r="G495" s="69" t="s">
        <v>118</v>
      </c>
      <c r="H495" s="69">
        <v>141.26300000000001</v>
      </c>
      <c r="I495" s="69" t="s">
        <v>108</v>
      </c>
      <c r="K495" s="156"/>
    </row>
    <row r="496" spans="1:11" x14ac:dyDescent="0.25">
      <c r="A496" s="156">
        <v>46030</v>
      </c>
      <c r="B496" s="69" t="s">
        <v>733</v>
      </c>
      <c r="C496" s="69">
        <v>5</v>
      </c>
      <c r="D496" s="69" t="s">
        <v>4</v>
      </c>
      <c r="E496" s="69" t="s">
        <v>9</v>
      </c>
      <c r="F496" s="69" t="s">
        <v>118</v>
      </c>
      <c r="G496" s="69" t="s">
        <v>118</v>
      </c>
      <c r="H496" s="69">
        <v>54.447999999999901</v>
      </c>
      <c r="I496" s="69" t="s">
        <v>108</v>
      </c>
      <c r="K496" s="156"/>
    </row>
    <row r="497" spans="1:11" x14ac:dyDescent="0.25">
      <c r="A497" s="156">
        <v>46030</v>
      </c>
      <c r="B497" s="69" t="s">
        <v>733</v>
      </c>
      <c r="C497" s="69">
        <v>5</v>
      </c>
      <c r="D497" s="69" t="s">
        <v>4</v>
      </c>
      <c r="E497" s="69" t="s">
        <v>9</v>
      </c>
      <c r="F497" s="69" t="s">
        <v>118</v>
      </c>
      <c r="G497" s="69" t="s">
        <v>118</v>
      </c>
      <c r="H497" s="69">
        <v>676.51733333333902</v>
      </c>
      <c r="I497" s="69" t="s">
        <v>55</v>
      </c>
      <c r="K497" s="156"/>
    </row>
    <row r="498" spans="1:11" x14ac:dyDescent="0.25">
      <c r="A498" s="156">
        <v>46030</v>
      </c>
      <c r="B498" s="69" t="s">
        <v>733</v>
      </c>
      <c r="C498" s="69">
        <v>5</v>
      </c>
      <c r="D498" s="69" t="s">
        <v>119</v>
      </c>
      <c r="E498" s="69" t="s">
        <v>9</v>
      </c>
      <c r="F498" s="69" t="s">
        <v>700</v>
      </c>
      <c r="G498" s="69" t="s">
        <v>118</v>
      </c>
      <c r="H498" s="69">
        <v>24.375999999999902</v>
      </c>
      <c r="I498" s="69" t="s">
        <v>584</v>
      </c>
      <c r="K498" s="156"/>
    </row>
    <row r="499" spans="1:11" x14ac:dyDescent="0.25">
      <c r="A499" s="156">
        <v>46030</v>
      </c>
      <c r="B499" s="69" t="s">
        <v>733</v>
      </c>
      <c r="C499" s="69">
        <v>5</v>
      </c>
      <c r="D499" s="69" t="s">
        <v>119</v>
      </c>
      <c r="E499" s="69" t="s">
        <v>9</v>
      </c>
      <c r="F499" s="69" t="s">
        <v>683</v>
      </c>
      <c r="G499" s="69" t="s">
        <v>118</v>
      </c>
      <c r="H499" s="69">
        <v>5.3283333333333296</v>
      </c>
      <c r="I499" s="69" t="s">
        <v>584</v>
      </c>
      <c r="K499" s="156"/>
    </row>
    <row r="500" spans="1:11" x14ac:dyDescent="0.25">
      <c r="A500" s="156">
        <v>46030</v>
      </c>
      <c r="B500" s="69" t="s">
        <v>733</v>
      </c>
      <c r="C500" s="69">
        <v>5</v>
      </c>
      <c r="D500" s="69" t="s">
        <v>119</v>
      </c>
      <c r="E500" s="69" t="s">
        <v>9</v>
      </c>
      <c r="F500" s="69" t="s">
        <v>686</v>
      </c>
      <c r="G500" s="69" t="s">
        <v>118</v>
      </c>
      <c r="H500" s="69">
        <v>12.502999999999901</v>
      </c>
      <c r="I500" s="69" t="s">
        <v>584</v>
      </c>
      <c r="K500" s="156"/>
    </row>
    <row r="501" spans="1:11" x14ac:dyDescent="0.25">
      <c r="A501" s="156">
        <v>46030</v>
      </c>
      <c r="B501" s="69" t="s">
        <v>733</v>
      </c>
      <c r="C501" s="69">
        <v>5</v>
      </c>
      <c r="D501" s="69" t="s">
        <v>119</v>
      </c>
      <c r="E501" s="69" t="s">
        <v>9</v>
      </c>
      <c r="F501" s="69" t="s">
        <v>687</v>
      </c>
      <c r="G501" s="69" t="s">
        <v>118</v>
      </c>
      <c r="H501" s="69">
        <v>40.983333333333199</v>
      </c>
      <c r="I501" s="69" t="s">
        <v>584</v>
      </c>
      <c r="K501" s="156"/>
    </row>
    <row r="502" spans="1:11" x14ac:dyDescent="0.25">
      <c r="A502" s="156">
        <v>46030</v>
      </c>
      <c r="B502" s="69" t="s">
        <v>733</v>
      </c>
      <c r="C502" s="69">
        <v>5</v>
      </c>
      <c r="D502" s="69" t="s">
        <v>4</v>
      </c>
      <c r="E502" s="69" t="s">
        <v>9</v>
      </c>
      <c r="F502" s="69" t="s">
        <v>118</v>
      </c>
      <c r="G502" s="69" t="s">
        <v>118</v>
      </c>
      <c r="H502" s="69">
        <v>2250</v>
      </c>
      <c r="I502" s="69" t="s">
        <v>60</v>
      </c>
      <c r="K502" s="156"/>
    </row>
    <row r="503" spans="1:11" x14ac:dyDescent="0.25">
      <c r="A503" s="156">
        <v>46030</v>
      </c>
      <c r="B503" s="69" t="s">
        <v>733</v>
      </c>
      <c r="C503" s="69">
        <v>5</v>
      </c>
      <c r="D503" s="69" t="s">
        <v>4</v>
      </c>
      <c r="E503" s="69" t="s">
        <v>9</v>
      </c>
      <c r="F503" s="69" t="s">
        <v>118</v>
      </c>
      <c r="G503" s="69" t="s">
        <v>118</v>
      </c>
      <c r="H503" s="69">
        <v>212.881</v>
      </c>
      <c r="I503" s="69" t="s">
        <v>107</v>
      </c>
      <c r="K503" s="156"/>
    </row>
    <row r="504" spans="1:11" x14ac:dyDescent="0.25">
      <c r="A504" s="156">
        <v>46030</v>
      </c>
      <c r="B504" s="69" t="s">
        <v>733</v>
      </c>
      <c r="C504" s="69">
        <v>5</v>
      </c>
      <c r="D504" s="69" t="s">
        <v>4</v>
      </c>
      <c r="E504" s="69" t="s">
        <v>9</v>
      </c>
      <c r="F504" s="69" t="s">
        <v>118</v>
      </c>
      <c r="G504" s="69" t="s">
        <v>118</v>
      </c>
      <c r="H504" s="69">
        <v>33.364333333333299</v>
      </c>
      <c r="I504" s="69" t="s">
        <v>80</v>
      </c>
      <c r="K504" s="156"/>
    </row>
    <row r="505" spans="1:11" x14ac:dyDescent="0.25">
      <c r="A505" s="156">
        <v>46030</v>
      </c>
      <c r="B505" s="69" t="s">
        <v>733</v>
      </c>
      <c r="C505" s="69">
        <v>5</v>
      </c>
      <c r="D505" s="69" t="s">
        <v>4</v>
      </c>
      <c r="E505" s="69" t="s">
        <v>9</v>
      </c>
      <c r="F505" s="69" t="s">
        <v>683</v>
      </c>
      <c r="G505" s="69" t="s">
        <v>118</v>
      </c>
      <c r="H505" s="69">
        <v>5.3283333333333296</v>
      </c>
      <c r="I505" s="69" t="s">
        <v>585</v>
      </c>
      <c r="K505" s="156"/>
    </row>
    <row r="506" spans="1:11" x14ac:dyDescent="0.25">
      <c r="A506" s="156">
        <v>46030</v>
      </c>
      <c r="B506" s="69" t="s">
        <v>733</v>
      </c>
      <c r="C506" s="69">
        <v>5</v>
      </c>
      <c r="D506" s="69" t="s">
        <v>4</v>
      </c>
      <c r="E506" s="69" t="s">
        <v>10</v>
      </c>
      <c r="F506" s="69" t="s">
        <v>118</v>
      </c>
      <c r="G506" s="69" t="s">
        <v>118</v>
      </c>
      <c r="H506" s="69">
        <v>16.510999999999999</v>
      </c>
      <c r="I506" s="69" t="s">
        <v>80</v>
      </c>
      <c r="K506" s="156"/>
    </row>
    <row r="507" spans="1:11" x14ac:dyDescent="0.25">
      <c r="A507" s="156">
        <v>46030</v>
      </c>
      <c r="B507" s="69" t="s">
        <v>733</v>
      </c>
      <c r="C507" s="69">
        <v>5</v>
      </c>
      <c r="D507" s="69" t="s">
        <v>4</v>
      </c>
      <c r="E507" s="69" t="s">
        <v>10</v>
      </c>
      <c r="F507" s="69" t="s">
        <v>118</v>
      </c>
      <c r="G507" s="69" t="s">
        <v>118</v>
      </c>
      <c r="H507" s="69">
        <v>106.07199999999899</v>
      </c>
      <c r="I507" s="69" t="s">
        <v>107</v>
      </c>
      <c r="K507" s="156"/>
    </row>
    <row r="508" spans="1:11" x14ac:dyDescent="0.25">
      <c r="A508" s="156">
        <v>46030</v>
      </c>
      <c r="B508" s="69" t="s">
        <v>733</v>
      </c>
      <c r="C508" s="69">
        <v>5</v>
      </c>
      <c r="D508" s="69" t="s">
        <v>4</v>
      </c>
      <c r="E508" s="69" t="s">
        <v>10</v>
      </c>
      <c r="F508" s="69" t="s">
        <v>118</v>
      </c>
      <c r="G508" s="69" t="s">
        <v>118</v>
      </c>
      <c r="H508" s="69">
        <v>1838</v>
      </c>
      <c r="I508" s="69" t="s">
        <v>60</v>
      </c>
      <c r="K508" s="156"/>
    </row>
    <row r="509" spans="1:11" x14ac:dyDescent="0.25">
      <c r="A509" s="156">
        <v>46030</v>
      </c>
      <c r="B509" s="69" t="s">
        <v>733</v>
      </c>
      <c r="C509" s="69">
        <v>5</v>
      </c>
      <c r="D509" s="69" t="s">
        <v>119</v>
      </c>
      <c r="E509" s="69" t="s">
        <v>10</v>
      </c>
      <c r="F509" s="69" t="s">
        <v>688</v>
      </c>
      <c r="G509" s="69" t="s">
        <v>118</v>
      </c>
      <c r="H509" s="69">
        <v>21.5253333333333</v>
      </c>
      <c r="I509" s="69" t="s">
        <v>584</v>
      </c>
      <c r="K509" s="156"/>
    </row>
    <row r="510" spans="1:11" x14ac:dyDescent="0.25">
      <c r="A510" s="156">
        <v>46030</v>
      </c>
      <c r="B510" s="69" t="s">
        <v>733</v>
      </c>
      <c r="C510" s="69">
        <v>5</v>
      </c>
      <c r="D510" s="69" t="s">
        <v>4</v>
      </c>
      <c r="E510" s="69" t="s">
        <v>10</v>
      </c>
      <c r="F510" s="69" t="s">
        <v>118</v>
      </c>
      <c r="G510" s="69" t="s">
        <v>118</v>
      </c>
      <c r="H510" s="69">
        <v>525.06533333333505</v>
      </c>
      <c r="I510" s="69" t="s">
        <v>55</v>
      </c>
      <c r="K510" s="156"/>
    </row>
    <row r="511" spans="1:11" x14ac:dyDescent="0.25">
      <c r="A511" s="156">
        <v>46030</v>
      </c>
      <c r="B511" s="69" t="s">
        <v>733</v>
      </c>
      <c r="C511" s="69">
        <v>5</v>
      </c>
      <c r="D511" s="69" t="s">
        <v>4</v>
      </c>
      <c r="E511" s="69" t="s">
        <v>10</v>
      </c>
      <c r="F511" s="69" t="s">
        <v>118</v>
      </c>
      <c r="G511" s="69" t="s">
        <v>118</v>
      </c>
      <c r="H511" s="69">
        <v>53.125000000000099</v>
      </c>
      <c r="I511" s="69" t="s">
        <v>108</v>
      </c>
      <c r="K511" s="156"/>
    </row>
    <row r="512" spans="1:11" x14ac:dyDescent="0.25">
      <c r="A512" s="156">
        <v>46030</v>
      </c>
      <c r="B512" s="69" t="s">
        <v>733</v>
      </c>
      <c r="C512" s="69">
        <v>5</v>
      </c>
      <c r="D512" s="69" t="s">
        <v>4</v>
      </c>
      <c r="E512" s="69" t="s">
        <v>11</v>
      </c>
      <c r="F512" s="69" t="s">
        <v>118</v>
      </c>
      <c r="G512" s="69" t="s">
        <v>118</v>
      </c>
      <c r="H512" s="69">
        <v>112.45033333333301</v>
      </c>
      <c r="I512" s="69" t="s">
        <v>108</v>
      </c>
      <c r="K512" s="156"/>
    </row>
    <row r="513" spans="1:11" x14ac:dyDescent="0.25">
      <c r="A513" s="156">
        <v>46030</v>
      </c>
      <c r="B513" s="69" t="s">
        <v>733</v>
      </c>
      <c r="C513" s="69">
        <v>5</v>
      </c>
      <c r="D513" s="69" t="s">
        <v>4</v>
      </c>
      <c r="E513" s="69" t="s">
        <v>11</v>
      </c>
      <c r="F513" s="69" t="s">
        <v>118</v>
      </c>
      <c r="G513" s="69" t="s">
        <v>118</v>
      </c>
      <c r="H513" s="69">
        <v>561.06600000000503</v>
      </c>
      <c r="I513" s="69" t="s">
        <v>55</v>
      </c>
      <c r="K513" s="156"/>
    </row>
    <row r="514" spans="1:11" x14ac:dyDescent="0.25">
      <c r="A514" s="156">
        <v>46030</v>
      </c>
      <c r="B514" s="69" t="s">
        <v>733</v>
      </c>
      <c r="C514" s="69">
        <v>5</v>
      </c>
      <c r="D514" s="69" t="s">
        <v>4</v>
      </c>
      <c r="E514" s="69" t="s">
        <v>11</v>
      </c>
      <c r="F514" s="69" t="s">
        <v>118</v>
      </c>
      <c r="G514" s="69" t="s">
        <v>118</v>
      </c>
      <c r="H514" s="69">
        <v>1953</v>
      </c>
      <c r="I514" s="69" t="s">
        <v>60</v>
      </c>
      <c r="K514" s="156"/>
    </row>
    <row r="515" spans="1:11" x14ac:dyDescent="0.25">
      <c r="A515" s="156">
        <v>46030</v>
      </c>
      <c r="B515" s="69" t="s">
        <v>733</v>
      </c>
      <c r="C515" s="69">
        <v>5</v>
      </c>
      <c r="D515" s="69" t="s">
        <v>4</v>
      </c>
      <c r="E515" s="69" t="s">
        <v>11</v>
      </c>
      <c r="F515" s="69" t="s">
        <v>118</v>
      </c>
      <c r="G515" s="69" t="s">
        <v>118</v>
      </c>
      <c r="H515" s="69">
        <v>53.391666666666403</v>
      </c>
      <c r="I515" s="69" t="s">
        <v>107</v>
      </c>
      <c r="K515" s="156"/>
    </row>
    <row r="516" spans="1:11" x14ac:dyDescent="0.25">
      <c r="A516" s="156">
        <v>46030</v>
      </c>
      <c r="B516" s="69" t="s">
        <v>733</v>
      </c>
      <c r="C516" s="69">
        <v>5</v>
      </c>
      <c r="D516" s="69" t="s">
        <v>4</v>
      </c>
      <c r="E516" s="69" t="s">
        <v>11</v>
      </c>
      <c r="F516" s="69" t="s">
        <v>118</v>
      </c>
      <c r="G516" s="69" t="s">
        <v>118</v>
      </c>
      <c r="H516" s="69">
        <v>7.1046666666666596</v>
      </c>
      <c r="I516" s="69" t="s">
        <v>80</v>
      </c>
      <c r="K516" s="156"/>
    </row>
    <row r="517" spans="1:11" x14ac:dyDescent="0.25">
      <c r="A517" s="156">
        <v>46030</v>
      </c>
      <c r="B517" s="69" t="s">
        <v>733</v>
      </c>
      <c r="C517" s="69">
        <v>5</v>
      </c>
      <c r="D517" s="69" t="s">
        <v>4</v>
      </c>
      <c r="E517" s="69" t="s">
        <v>12</v>
      </c>
      <c r="F517" s="69" t="s">
        <v>118</v>
      </c>
      <c r="G517" s="69" t="s">
        <v>118</v>
      </c>
      <c r="H517" s="69">
        <v>77.941666666666606</v>
      </c>
      <c r="I517" s="69" t="s">
        <v>80</v>
      </c>
      <c r="K517" s="156"/>
    </row>
    <row r="518" spans="1:11" x14ac:dyDescent="0.25">
      <c r="A518" s="156">
        <v>46030</v>
      </c>
      <c r="B518" s="69" t="s">
        <v>733</v>
      </c>
      <c r="C518" s="69">
        <v>5</v>
      </c>
      <c r="D518" s="69" t="s">
        <v>4</v>
      </c>
      <c r="E518" s="69" t="s">
        <v>12</v>
      </c>
      <c r="F518" s="69" t="s">
        <v>118</v>
      </c>
      <c r="G518" s="69" t="s">
        <v>118</v>
      </c>
      <c r="H518" s="69">
        <v>137.547666666667</v>
      </c>
      <c r="I518" s="69" t="s">
        <v>107</v>
      </c>
      <c r="K518" s="156"/>
    </row>
    <row r="519" spans="1:11" x14ac:dyDescent="0.25">
      <c r="A519" s="156">
        <v>46030</v>
      </c>
      <c r="B519" s="69" t="s">
        <v>733</v>
      </c>
      <c r="C519" s="69">
        <v>5</v>
      </c>
      <c r="D519" s="69" t="s">
        <v>4</v>
      </c>
      <c r="E519" s="69" t="s">
        <v>12</v>
      </c>
      <c r="F519" s="69" t="s">
        <v>118</v>
      </c>
      <c r="G519" s="69" t="s">
        <v>118</v>
      </c>
      <c r="H519" s="69">
        <v>2074</v>
      </c>
      <c r="I519" s="69" t="s">
        <v>60</v>
      </c>
      <c r="K519" s="156"/>
    </row>
    <row r="520" spans="1:11" x14ac:dyDescent="0.25">
      <c r="A520" s="156">
        <v>46030</v>
      </c>
      <c r="B520" s="69" t="s">
        <v>733</v>
      </c>
      <c r="C520" s="69">
        <v>5</v>
      </c>
      <c r="D520" s="69" t="s">
        <v>4</v>
      </c>
      <c r="E520" s="69" t="s">
        <v>12</v>
      </c>
      <c r="F520" s="69" t="s">
        <v>118</v>
      </c>
      <c r="G520" s="69" t="s">
        <v>118</v>
      </c>
      <c r="H520" s="69">
        <v>634.39600000000303</v>
      </c>
      <c r="I520" s="69" t="s">
        <v>55</v>
      </c>
      <c r="K520" s="156"/>
    </row>
    <row r="521" spans="1:11" x14ac:dyDescent="0.25">
      <c r="A521" s="156">
        <v>46030</v>
      </c>
      <c r="B521" s="69" t="s">
        <v>733</v>
      </c>
      <c r="C521" s="69">
        <v>5</v>
      </c>
      <c r="D521" s="69" t="s">
        <v>4</v>
      </c>
      <c r="E521" s="69" t="s">
        <v>12</v>
      </c>
      <c r="F521" s="69" t="s">
        <v>118</v>
      </c>
      <c r="G521" s="69" t="s">
        <v>636</v>
      </c>
      <c r="H521" s="69">
        <v>17.147666666666598</v>
      </c>
      <c r="I521" s="69" t="s">
        <v>676</v>
      </c>
      <c r="K521" s="156"/>
    </row>
    <row r="522" spans="1:11" x14ac:dyDescent="0.25">
      <c r="A522" s="156">
        <v>46030</v>
      </c>
      <c r="B522" s="69" t="s">
        <v>733</v>
      </c>
      <c r="C522" s="69">
        <v>5</v>
      </c>
      <c r="D522" s="69" t="s">
        <v>4</v>
      </c>
      <c r="E522" s="69" t="s">
        <v>12</v>
      </c>
      <c r="F522" s="69" t="s">
        <v>118</v>
      </c>
      <c r="G522" s="69" t="s">
        <v>118</v>
      </c>
      <c r="H522" s="69">
        <v>61.336333333333201</v>
      </c>
      <c r="I522" s="69" t="s">
        <v>108</v>
      </c>
      <c r="K522" s="156"/>
    </row>
    <row r="523" spans="1:11" x14ac:dyDescent="0.25">
      <c r="A523" s="156">
        <v>46030</v>
      </c>
      <c r="B523" s="69" t="s">
        <v>733</v>
      </c>
      <c r="C523" s="69">
        <v>5</v>
      </c>
      <c r="D523" s="69" t="s">
        <v>4</v>
      </c>
      <c r="E523" s="69" t="s">
        <v>13</v>
      </c>
      <c r="F523" s="69" t="s">
        <v>118</v>
      </c>
      <c r="G523" s="69" t="s">
        <v>118</v>
      </c>
      <c r="H523" s="69">
        <v>383.33766666666497</v>
      </c>
      <c r="I523" s="69" t="s">
        <v>108</v>
      </c>
      <c r="K523" s="156"/>
    </row>
    <row r="524" spans="1:11" x14ac:dyDescent="0.25">
      <c r="A524" s="156">
        <v>46030</v>
      </c>
      <c r="B524" s="69" t="s">
        <v>733</v>
      </c>
      <c r="C524" s="69">
        <v>5</v>
      </c>
      <c r="D524" s="69" t="s">
        <v>4</v>
      </c>
      <c r="E524" s="69" t="s">
        <v>13</v>
      </c>
      <c r="F524" s="69" t="s">
        <v>118</v>
      </c>
      <c r="G524" s="69" t="s">
        <v>646</v>
      </c>
      <c r="H524" s="69">
        <v>14.257</v>
      </c>
      <c r="I524" s="69" t="s">
        <v>676</v>
      </c>
      <c r="K524" s="156"/>
    </row>
    <row r="525" spans="1:11" x14ac:dyDescent="0.25">
      <c r="A525" s="156">
        <v>46030</v>
      </c>
      <c r="B525" s="69" t="s">
        <v>733</v>
      </c>
      <c r="C525" s="69">
        <v>5</v>
      </c>
      <c r="D525" s="69" t="s">
        <v>4</v>
      </c>
      <c r="E525" s="69" t="s">
        <v>13</v>
      </c>
      <c r="F525" s="69" t="s">
        <v>118</v>
      </c>
      <c r="G525" s="69" t="s">
        <v>640</v>
      </c>
      <c r="H525" s="69">
        <v>38.028999999999897</v>
      </c>
      <c r="I525" s="69" t="s">
        <v>676</v>
      </c>
      <c r="K525" s="156"/>
    </row>
    <row r="526" spans="1:11" x14ac:dyDescent="0.25">
      <c r="A526" s="156">
        <v>46030</v>
      </c>
      <c r="B526" s="69" t="s">
        <v>733</v>
      </c>
      <c r="C526" s="69">
        <v>5</v>
      </c>
      <c r="D526" s="69" t="s">
        <v>4</v>
      </c>
      <c r="E526" s="69" t="s">
        <v>13</v>
      </c>
      <c r="F526" s="69" t="s">
        <v>118</v>
      </c>
      <c r="G526" s="69" t="s">
        <v>622</v>
      </c>
      <c r="H526" s="69">
        <v>34.222666666666598</v>
      </c>
      <c r="I526" s="69" t="s">
        <v>676</v>
      </c>
      <c r="K526" s="156"/>
    </row>
    <row r="527" spans="1:11" x14ac:dyDescent="0.25">
      <c r="A527" s="156">
        <v>46030</v>
      </c>
      <c r="B527" s="69" t="s">
        <v>733</v>
      </c>
      <c r="C527" s="69">
        <v>5</v>
      </c>
      <c r="D527" s="69" t="s">
        <v>4</v>
      </c>
      <c r="E527" s="69" t="s">
        <v>13</v>
      </c>
      <c r="F527" s="69" t="s">
        <v>118</v>
      </c>
      <c r="G527" s="69" t="s">
        <v>642</v>
      </c>
      <c r="H527" s="69">
        <v>26.999666666666599</v>
      </c>
      <c r="I527" s="69" t="s">
        <v>676</v>
      </c>
      <c r="K527" s="156"/>
    </row>
    <row r="528" spans="1:11" x14ac:dyDescent="0.25">
      <c r="A528" s="156">
        <v>46030</v>
      </c>
      <c r="B528" s="69" t="s">
        <v>733</v>
      </c>
      <c r="C528" s="69">
        <v>5</v>
      </c>
      <c r="D528" s="69" t="s">
        <v>4</v>
      </c>
      <c r="E528" s="69" t="s">
        <v>13</v>
      </c>
      <c r="F528" s="69" t="s">
        <v>118</v>
      </c>
      <c r="G528" s="69" t="s">
        <v>648</v>
      </c>
      <c r="H528" s="69">
        <v>13.016999999999999</v>
      </c>
      <c r="I528" s="69" t="s">
        <v>676</v>
      </c>
      <c r="K528" s="156"/>
    </row>
    <row r="529" spans="1:11" x14ac:dyDescent="0.25">
      <c r="A529" s="156">
        <v>46030</v>
      </c>
      <c r="B529" s="69" t="s">
        <v>733</v>
      </c>
      <c r="C529" s="69">
        <v>5</v>
      </c>
      <c r="D529" s="69" t="s">
        <v>4</v>
      </c>
      <c r="E529" s="69" t="s">
        <v>13</v>
      </c>
      <c r="F529" s="69" t="s">
        <v>118</v>
      </c>
      <c r="G529" s="69" t="s">
        <v>603</v>
      </c>
      <c r="H529" s="69">
        <v>10.7786666666666</v>
      </c>
      <c r="I529" s="69" t="s">
        <v>676</v>
      </c>
      <c r="K529" s="156"/>
    </row>
    <row r="530" spans="1:11" x14ac:dyDescent="0.25">
      <c r="A530" s="156">
        <v>46030</v>
      </c>
      <c r="B530" s="69" t="s">
        <v>733</v>
      </c>
      <c r="C530" s="69">
        <v>5</v>
      </c>
      <c r="D530" s="69" t="s">
        <v>4</v>
      </c>
      <c r="E530" s="69" t="s">
        <v>13</v>
      </c>
      <c r="F530" s="69" t="s">
        <v>118</v>
      </c>
      <c r="G530" s="69" t="s">
        <v>644</v>
      </c>
      <c r="H530" s="69">
        <v>8.8406666666666602</v>
      </c>
      <c r="I530" s="69" t="s">
        <v>676</v>
      </c>
      <c r="K530" s="156"/>
    </row>
    <row r="531" spans="1:11" x14ac:dyDescent="0.25">
      <c r="A531" s="156">
        <v>46030</v>
      </c>
      <c r="B531" s="69" t="s">
        <v>733</v>
      </c>
      <c r="C531" s="69">
        <v>5</v>
      </c>
      <c r="D531" s="69" t="s">
        <v>4</v>
      </c>
      <c r="E531" s="69" t="s">
        <v>13</v>
      </c>
      <c r="F531" s="69" t="s">
        <v>118</v>
      </c>
      <c r="G531" s="69" t="s">
        <v>638</v>
      </c>
      <c r="H531" s="69">
        <v>38.988666666666603</v>
      </c>
      <c r="I531" s="69" t="s">
        <v>676</v>
      </c>
      <c r="K531" s="156"/>
    </row>
    <row r="532" spans="1:11" x14ac:dyDescent="0.25">
      <c r="A532" s="156">
        <v>46030</v>
      </c>
      <c r="B532" s="69" t="s">
        <v>733</v>
      </c>
      <c r="C532" s="69">
        <v>5</v>
      </c>
      <c r="D532" s="69" t="s">
        <v>4</v>
      </c>
      <c r="E532" s="69" t="s">
        <v>13</v>
      </c>
      <c r="F532" s="69" t="s">
        <v>118</v>
      </c>
      <c r="G532" s="69" t="s">
        <v>118</v>
      </c>
      <c r="H532" s="69">
        <v>2179.0079999999498</v>
      </c>
      <c r="I532" s="69" t="s">
        <v>55</v>
      </c>
      <c r="K532" s="156"/>
    </row>
    <row r="533" spans="1:11" x14ac:dyDescent="0.25">
      <c r="A533" s="156">
        <v>46030</v>
      </c>
      <c r="B533" s="69" t="s">
        <v>733</v>
      </c>
      <c r="C533" s="69">
        <v>5</v>
      </c>
      <c r="D533" s="69" t="s">
        <v>4</v>
      </c>
      <c r="E533" s="69" t="s">
        <v>13</v>
      </c>
      <c r="F533" s="69" t="s">
        <v>118</v>
      </c>
      <c r="G533" s="69" t="s">
        <v>118</v>
      </c>
      <c r="H533" s="69">
        <v>7749</v>
      </c>
      <c r="I533" s="69" t="s">
        <v>60</v>
      </c>
      <c r="K533" s="156"/>
    </row>
    <row r="534" spans="1:11" x14ac:dyDescent="0.25">
      <c r="A534" s="156">
        <v>46030</v>
      </c>
      <c r="B534" s="69" t="s">
        <v>733</v>
      </c>
      <c r="C534" s="69">
        <v>5</v>
      </c>
      <c r="D534" s="69" t="s">
        <v>4</v>
      </c>
      <c r="E534" s="69" t="s">
        <v>13</v>
      </c>
      <c r="F534" s="69" t="s">
        <v>118</v>
      </c>
      <c r="G534" s="69" t="s">
        <v>118</v>
      </c>
      <c r="H534" s="69">
        <v>388.66833333333699</v>
      </c>
      <c r="I534" s="69" t="s">
        <v>107</v>
      </c>
      <c r="K534" s="156"/>
    </row>
    <row r="535" spans="1:11" x14ac:dyDescent="0.25">
      <c r="A535" s="156">
        <v>46030</v>
      </c>
      <c r="B535" s="69" t="s">
        <v>733</v>
      </c>
      <c r="C535" s="69">
        <v>5</v>
      </c>
      <c r="D535" s="69" t="s">
        <v>4</v>
      </c>
      <c r="E535" s="69" t="s">
        <v>13</v>
      </c>
      <c r="F535" s="69" t="s">
        <v>118</v>
      </c>
      <c r="G535" s="69" t="s">
        <v>118</v>
      </c>
      <c r="H535" s="69">
        <v>51.595666666666602</v>
      </c>
      <c r="I535" s="69" t="s">
        <v>80</v>
      </c>
      <c r="K535" s="156"/>
    </row>
    <row r="536" spans="1:11" x14ac:dyDescent="0.25">
      <c r="A536" s="156">
        <v>46030</v>
      </c>
      <c r="B536" s="69" t="s">
        <v>733</v>
      </c>
      <c r="C536" s="69">
        <v>5</v>
      </c>
      <c r="D536" s="69" t="s">
        <v>4</v>
      </c>
      <c r="E536" s="69" t="s">
        <v>14</v>
      </c>
      <c r="F536" s="69" t="s">
        <v>118</v>
      </c>
      <c r="G536" s="69" t="s">
        <v>118</v>
      </c>
      <c r="H536" s="69">
        <v>161.40633333333301</v>
      </c>
      <c r="I536" s="69" t="s">
        <v>80</v>
      </c>
      <c r="K536" s="156"/>
    </row>
    <row r="537" spans="1:11" x14ac:dyDescent="0.25">
      <c r="A537" s="156">
        <v>46030</v>
      </c>
      <c r="B537" s="69" t="s">
        <v>733</v>
      </c>
      <c r="C537" s="69">
        <v>5</v>
      </c>
      <c r="D537" s="69" t="s">
        <v>4</v>
      </c>
      <c r="E537" s="69" t="s">
        <v>14</v>
      </c>
      <c r="F537" s="69" t="s">
        <v>691</v>
      </c>
      <c r="G537" s="69" t="s">
        <v>118</v>
      </c>
      <c r="H537" s="69">
        <v>12.3813333333333</v>
      </c>
      <c r="I537" s="69" t="s">
        <v>585</v>
      </c>
      <c r="K537" s="156"/>
    </row>
    <row r="538" spans="1:11" x14ac:dyDescent="0.25">
      <c r="A538" s="156">
        <v>46030</v>
      </c>
      <c r="B538" s="69" t="s">
        <v>733</v>
      </c>
      <c r="C538" s="69">
        <v>5</v>
      </c>
      <c r="D538" s="69" t="s">
        <v>4</v>
      </c>
      <c r="E538" s="69" t="s">
        <v>14</v>
      </c>
      <c r="F538" s="69" t="s">
        <v>686</v>
      </c>
      <c r="G538" s="69" t="s">
        <v>118</v>
      </c>
      <c r="H538" s="69">
        <v>15.940333333333299</v>
      </c>
      <c r="I538" s="69" t="s">
        <v>585</v>
      </c>
      <c r="K538" s="156"/>
    </row>
    <row r="539" spans="1:11" x14ac:dyDescent="0.25">
      <c r="A539" s="156">
        <v>46030</v>
      </c>
      <c r="B539" s="69" t="s">
        <v>733</v>
      </c>
      <c r="C539" s="69">
        <v>5</v>
      </c>
      <c r="D539" s="69" t="s">
        <v>4</v>
      </c>
      <c r="E539" s="69" t="s">
        <v>14</v>
      </c>
      <c r="F539" s="69" t="s">
        <v>118</v>
      </c>
      <c r="G539" s="69" t="s">
        <v>118</v>
      </c>
      <c r="H539" s="69">
        <v>417.11333333333801</v>
      </c>
      <c r="I539" s="69" t="s">
        <v>107</v>
      </c>
      <c r="K539" s="156"/>
    </row>
    <row r="540" spans="1:11" x14ac:dyDescent="0.25">
      <c r="A540" s="156">
        <v>46030</v>
      </c>
      <c r="B540" s="69" t="s">
        <v>733</v>
      </c>
      <c r="C540" s="69">
        <v>5</v>
      </c>
      <c r="D540" s="69" t="s">
        <v>4</v>
      </c>
      <c r="E540" s="69" t="s">
        <v>14</v>
      </c>
      <c r="F540" s="69" t="s">
        <v>118</v>
      </c>
      <c r="G540" s="69" t="s">
        <v>118</v>
      </c>
      <c r="H540" s="69">
        <v>4569</v>
      </c>
      <c r="I540" s="69" t="s">
        <v>60</v>
      </c>
      <c r="K540" s="156"/>
    </row>
    <row r="541" spans="1:11" x14ac:dyDescent="0.25">
      <c r="A541" s="156">
        <v>46030</v>
      </c>
      <c r="B541" s="69" t="s">
        <v>733</v>
      </c>
      <c r="C541" s="69">
        <v>5</v>
      </c>
      <c r="D541" s="69" t="s">
        <v>4</v>
      </c>
      <c r="E541" s="69" t="s">
        <v>14</v>
      </c>
      <c r="F541" s="69" t="s">
        <v>118</v>
      </c>
      <c r="G541" s="69" t="s">
        <v>118</v>
      </c>
      <c r="H541" s="69">
        <v>1915.95966666664</v>
      </c>
      <c r="I541" s="69" t="s">
        <v>55</v>
      </c>
      <c r="K541" s="156"/>
    </row>
    <row r="542" spans="1:11" x14ac:dyDescent="0.25">
      <c r="A542" s="156">
        <v>46030</v>
      </c>
      <c r="B542" s="69" t="s">
        <v>733</v>
      </c>
      <c r="C542" s="69">
        <v>5</v>
      </c>
      <c r="D542" s="69" t="s">
        <v>4</v>
      </c>
      <c r="E542" s="69" t="s">
        <v>14</v>
      </c>
      <c r="F542" s="69" t="s">
        <v>118</v>
      </c>
      <c r="G542" s="69" t="s">
        <v>606</v>
      </c>
      <c r="H542" s="69">
        <v>81.5833333333334</v>
      </c>
      <c r="I542" s="69" t="s">
        <v>676</v>
      </c>
      <c r="K542" s="156"/>
    </row>
    <row r="543" spans="1:11" x14ac:dyDescent="0.25">
      <c r="A543" s="156">
        <v>46030</v>
      </c>
      <c r="B543" s="69" t="s">
        <v>733</v>
      </c>
      <c r="C543" s="69">
        <v>5</v>
      </c>
      <c r="D543" s="69" t="s">
        <v>4</v>
      </c>
      <c r="E543" s="69" t="s">
        <v>14</v>
      </c>
      <c r="F543" s="69" t="s">
        <v>118</v>
      </c>
      <c r="G543" s="69" t="s">
        <v>624</v>
      </c>
      <c r="H543" s="69">
        <v>11.6666666666666</v>
      </c>
      <c r="I543" s="69" t="s">
        <v>676</v>
      </c>
      <c r="K543" s="156"/>
    </row>
    <row r="544" spans="1:11" x14ac:dyDescent="0.25">
      <c r="A544" s="156">
        <v>46030</v>
      </c>
      <c r="B544" s="69" t="s">
        <v>733</v>
      </c>
      <c r="C544" s="69">
        <v>5</v>
      </c>
      <c r="D544" s="69" t="s">
        <v>119</v>
      </c>
      <c r="E544" s="69" t="s">
        <v>14</v>
      </c>
      <c r="F544" s="69" t="s">
        <v>693</v>
      </c>
      <c r="G544" s="69" t="s">
        <v>118</v>
      </c>
      <c r="H544" s="69">
        <v>10.5296666666666</v>
      </c>
      <c r="I544" s="69" t="s">
        <v>584</v>
      </c>
      <c r="K544" s="156"/>
    </row>
    <row r="545" spans="1:11" x14ac:dyDescent="0.25">
      <c r="A545" s="156">
        <v>46030</v>
      </c>
      <c r="B545" s="69" t="s">
        <v>733</v>
      </c>
      <c r="C545" s="69">
        <v>5</v>
      </c>
      <c r="D545" s="69" t="s">
        <v>119</v>
      </c>
      <c r="E545" s="69" t="s">
        <v>14</v>
      </c>
      <c r="F545" s="69" t="s">
        <v>691</v>
      </c>
      <c r="G545" s="69" t="s">
        <v>118</v>
      </c>
      <c r="H545" s="69">
        <v>12.3813333333333</v>
      </c>
      <c r="I545" s="69" t="s">
        <v>584</v>
      </c>
      <c r="K545" s="156"/>
    </row>
    <row r="546" spans="1:11" x14ac:dyDescent="0.25">
      <c r="A546" s="156">
        <v>46030</v>
      </c>
      <c r="B546" s="69" t="s">
        <v>733</v>
      </c>
      <c r="C546" s="69">
        <v>5</v>
      </c>
      <c r="D546" s="69" t="s">
        <v>119</v>
      </c>
      <c r="E546" s="69" t="s">
        <v>14</v>
      </c>
      <c r="F546" s="69" t="s">
        <v>723</v>
      </c>
      <c r="G546" s="69" t="s">
        <v>118</v>
      </c>
      <c r="H546" s="69">
        <v>11.213333333333299</v>
      </c>
      <c r="I546" s="69" t="s">
        <v>584</v>
      </c>
      <c r="K546" s="156"/>
    </row>
    <row r="547" spans="1:11" x14ac:dyDescent="0.25">
      <c r="A547" s="156">
        <v>46030</v>
      </c>
      <c r="B547" s="69" t="s">
        <v>733</v>
      </c>
      <c r="C547" s="69">
        <v>5</v>
      </c>
      <c r="D547" s="69" t="s">
        <v>119</v>
      </c>
      <c r="E547" s="69" t="s">
        <v>14</v>
      </c>
      <c r="F547" s="69" t="s">
        <v>686</v>
      </c>
      <c r="G547" s="69" t="s">
        <v>118</v>
      </c>
      <c r="H547" s="69">
        <v>15.940333333333299</v>
      </c>
      <c r="I547" s="69" t="s">
        <v>584</v>
      </c>
      <c r="K547" s="156"/>
    </row>
    <row r="548" spans="1:11" x14ac:dyDescent="0.25">
      <c r="A548" s="156">
        <v>46030</v>
      </c>
      <c r="B548" s="69" t="s">
        <v>733</v>
      </c>
      <c r="C548" s="69">
        <v>5</v>
      </c>
      <c r="D548" s="69" t="s">
        <v>4</v>
      </c>
      <c r="E548" s="69" t="s">
        <v>14</v>
      </c>
      <c r="F548" s="69" t="s">
        <v>118</v>
      </c>
      <c r="G548" s="69" t="s">
        <v>118</v>
      </c>
      <c r="H548" s="69">
        <v>519.12100000000203</v>
      </c>
      <c r="I548" s="69" t="s">
        <v>108</v>
      </c>
      <c r="K548" s="156"/>
    </row>
    <row r="549" spans="1:11" x14ac:dyDescent="0.25">
      <c r="A549" s="156">
        <v>46030</v>
      </c>
      <c r="B549" s="69" t="s">
        <v>733</v>
      </c>
      <c r="C549" s="69">
        <v>5</v>
      </c>
      <c r="D549" s="69" t="s">
        <v>4</v>
      </c>
      <c r="E549" s="69" t="s">
        <v>15</v>
      </c>
      <c r="F549" s="69" t="s">
        <v>118</v>
      </c>
      <c r="G549" s="69" t="s">
        <v>118</v>
      </c>
      <c r="H549" s="69">
        <v>189.70033333333399</v>
      </c>
      <c r="I549" s="69" t="s">
        <v>108</v>
      </c>
      <c r="K549" s="156"/>
    </row>
    <row r="550" spans="1:11" x14ac:dyDescent="0.25">
      <c r="A550" s="156">
        <v>46030</v>
      </c>
      <c r="B550" s="69" t="s">
        <v>733</v>
      </c>
      <c r="C550" s="69">
        <v>5</v>
      </c>
      <c r="D550" s="69" t="s">
        <v>4</v>
      </c>
      <c r="E550" s="69" t="s">
        <v>15</v>
      </c>
      <c r="F550" s="69" t="s">
        <v>118</v>
      </c>
      <c r="G550" s="69" t="s">
        <v>118</v>
      </c>
      <c r="H550" s="69">
        <v>2137.4163333332799</v>
      </c>
      <c r="I550" s="69" t="s">
        <v>55</v>
      </c>
      <c r="K550" s="156"/>
    </row>
    <row r="551" spans="1:11" x14ac:dyDescent="0.25">
      <c r="A551" s="156">
        <v>46030</v>
      </c>
      <c r="B551" s="69" t="s">
        <v>733</v>
      </c>
      <c r="C551" s="69">
        <v>5</v>
      </c>
      <c r="D551" s="69" t="s">
        <v>4</v>
      </c>
      <c r="E551" s="69" t="s">
        <v>15</v>
      </c>
      <c r="F551" s="69" t="s">
        <v>118</v>
      </c>
      <c r="G551" s="69" t="s">
        <v>118</v>
      </c>
      <c r="H551" s="69">
        <v>7469</v>
      </c>
      <c r="I551" s="69" t="s">
        <v>60</v>
      </c>
    </row>
    <row r="552" spans="1:11" x14ac:dyDescent="0.25">
      <c r="A552" s="156">
        <v>46030</v>
      </c>
      <c r="B552" s="69" t="s">
        <v>733</v>
      </c>
      <c r="C552" s="69">
        <v>5</v>
      </c>
      <c r="D552" s="69" t="s">
        <v>4</v>
      </c>
      <c r="E552" s="69" t="s">
        <v>15</v>
      </c>
      <c r="F552" s="69" t="s">
        <v>118</v>
      </c>
      <c r="G552" s="69" t="s">
        <v>118</v>
      </c>
      <c r="H552" s="69">
        <v>348.39899999999801</v>
      </c>
      <c r="I552" s="69" t="s">
        <v>107</v>
      </c>
    </row>
    <row r="553" spans="1:11" x14ac:dyDescent="0.25">
      <c r="A553" s="156">
        <v>46030</v>
      </c>
      <c r="B553" s="69" t="s">
        <v>733</v>
      </c>
      <c r="C553" s="69">
        <v>5</v>
      </c>
      <c r="D553" s="69" t="s">
        <v>4</v>
      </c>
      <c r="E553" s="69" t="s">
        <v>15</v>
      </c>
      <c r="F553" s="69" t="s">
        <v>118</v>
      </c>
      <c r="G553" s="69" t="s">
        <v>118</v>
      </c>
      <c r="H553" s="69">
        <v>163.10933333333401</v>
      </c>
      <c r="I553" s="69" t="s">
        <v>80</v>
      </c>
    </row>
    <row r="554" spans="1:11" x14ac:dyDescent="0.25">
      <c r="A554" s="156">
        <v>46030</v>
      </c>
      <c r="B554" s="69" t="s">
        <v>733</v>
      </c>
      <c r="C554" s="69">
        <v>5</v>
      </c>
      <c r="D554" s="69" t="s">
        <v>4</v>
      </c>
      <c r="E554" s="69" t="s">
        <v>16</v>
      </c>
      <c r="F554" s="69" t="s">
        <v>118</v>
      </c>
      <c r="G554" s="69" t="s">
        <v>118</v>
      </c>
      <c r="H554" s="69">
        <v>56.906333333333201</v>
      </c>
      <c r="I554" s="69" t="s">
        <v>80</v>
      </c>
    </row>
    <row r="555" spans="1:11" x14ac:dyDescent="0.25">
      <c r="A555" s="156">
        <v>46030</v>
      </c>
      <c r="B555" s="69" t="s">
        <v>733</v>
      </c>
      <c r="C555" s="69">
        <v>5</v>
      </c>
      <c r="D555" s="69" t="s">
        <v>4</v>
      </c>
      <c r="E555" s="69" t="s">
        <v>16</v>
      </c>
      <c r="F555" s="69" t="s">
        <v>118</v>
      </c>
      <c r="G555" s="69" t="s">
        <v>118</v>
      </c>
      <c r="H555" s="69">
        <v>384.29833333333698</v>
      </c>
      <c r="I555" s="69" t="s">
        <v>107</v>
      </c>
    </row>
    <row r="556" spans="1:11" x14ac:dyDescent="0.25">
      <c r="A556" s="156">
        <v>46030</v>
      </c>
      <c r="B556" s="69" t="s">
        <v>733</v>
      </c>
      <c r="C556" s="69">
        <v>5</v>
      </c>
      <c r="D556" s="69" t="s">
        <v>4</v>
      </c>
      <c r="E556" s="69" t="s">
        <v>16</v>
      </c>
      <c r="F556" s="69" t="s">
        <v>118</v>
      </c>
      <c r="G556" s="69" t="s">
        <v>118</v>
      </c>
      <c r="H556" s="69">
        <v>6584</v>
      </c>
      <c r="I556" s="69" t="s">
        <v>60</v>
      </c>
    </row>
    <row r="557" spans="1:11" x14ac:dyDescent="0.25">
      <c r="A557" s="156">
        <v>46030</v>
      </c>
      <c r="B557" s="69" t="s">
        <v>733</v>
      </c>
      <c r="C557" s="69">
        <v>5</v>
      </c>
      <c r="D557" s="69" t="s">
        <v>4</v>
      </c>
      <c r="E557" s="69" t="s">
        <v>16</v>
      </c>
      <c r="F557" s="69" t="s">
        <v>118</v>
      </c>
      <c r="G557" s="69" t="s">
        <v>118</v>
      </c>
      <c r="H557" s="69">
        <v>1828.92266666665</v>
      </c>
      <c r="I557" s="69" t="s">
        <v>55</v>
      </c>
    </row>
    <row r="558" spans="1:11" x14ac:dyDescent="0.25">
      <c r="A558" s="156">
        <v>46030</v>
      </c>
      <c r="B558" s="69" t="s">
        <v>733</v>
      </c>
      <c r="C558" s="69">
        <v>5</v>
      </c>
      <c r="D558" s="69" t="s">
        <v>4</v>
      </c>
      <c r="E558" s="69" t="s">
        <v>16</v>
      </c>
      <c r="F558" s="69" t="s">
        <v>118</v>
      </c>
      <c r="G558" s="69" t="s">
        <v>662</v>
      </c>
      <c r="H558" s="69">
        <v>2.5089999999999999</v>
      </c>
      <c r="I558" s="69" t="s">
        <v>676</v>
      </c>
    </row>
    <row r="559" spans="1:11" x14ac:dyDescent="0.25">
      <c r="A559" s="156">
        <v>46030</v>
      </c>
      <c r="B559" s="69" t="s">
        <v>733</v>
      </c>
      <c r="C559" s="69">
        <v>5</v>
      </c>
      <c r="D559" s="69" t="s">
        <v>119</v>
      </c>
      <c r="E559" s="69" t="s">
        <v>16</v>
      </c>
      <c r="F559" s="69" t="s">
        <v>694</v>
      </c>
      <c r="G559" s="69" t="s">
        <v>118</v>
      </c>
      <c r="H559" s="69">
        <v>11.1479999999999</v>
      </c>
      <c r="I559" s="69" t="s">
        <v>584</v>
      </c>
    </row>
    <row r="560" spans="1:11" x14ac:dyDescent="0.25">
      <c r="A560" s="156">
        <v>46030</v>
      </c>
      <c r="B560" s="69" t="s">
        <v>733</v>
      </c>
      <c r="C560" s="69">
        <v>5</v>
      </c>
      <c r="D560" s="69" t="s">
        <v>119</v>
      </c>
      <c r="E560" s="69" t="s">
        <v>16</v>
      </c>
      <c r="F560" s="69" t="s">
        <v>695</v>
      </c>
      <c r="G560" s="69" t="s">
        <v>118</v>
      </c>
      <c r="H560" s="69">
        <v>93.920999999999907</v>
      </c>
      <c r="I560" s="69" t="s">
        <v>584</v>
      </c>
    </row>
    <row r="561" spans="1:9" x14ac:dyDescent="0.25">
      <c r="A561" s="156">
        <v>46030</v>
      </c>
      <c r="B561" s="69" t="s">
        <v>733</v>
      </c>
      <c r="C561" s="69">
        <v>5</v>
      </c>
      <c r="D561" s="69" t="s">
        <v>4</v>
      </c>
      <c r="E561" s="69" t="s">
        <v>16</v>
      </c>
      <c r="F561" s="69" t="s">
        <v>118</v>
      </c>
      <c r="G561" s="69" t="s">
        <v>118</v>
      </c>
      <c r="H561" s="69">
        <v>494.75833333332702</v>
      </c>
      <c r="I561" s="69" t="s">
        <v>108</v>
      </c>
    </row>
    <row r="562" spans="1:9" x14ac:dyDescent="0.25">
      <c r="A562" s="156">
        <v>46030</v>
      </c>
      <c r="B562" s="69" t="s">
        <v>733</v>
      </c>
      <c r="C562" s="69">
        <v>5</v>
      </c>
      <c r="D562" s="69" t="s">
        <v>4</v>
      </c>
      <c r="E562" s="69" t="s">
        <v>17</v>
      </c>
      <c r="F562" s="69" t="s">
        <v>118</v>
      </c>
      <c r="G562" s="69" t="s">
        <v>118</v>
      </c>
      <c r="H562" s="69">
        <v>265.25166666666701</v>
      </c>
      <c r="I562" s="69" t="s">
        <v>108</v>
      </c>
    </row>
    <row r="563" spans="1:9" x14ac:dyDescent="0.25">
      <c r="A563" s="156">
        <v>46030</v>
      </c>
      <c r="B563" s="69" t="s">
        <v>733</v>
      </c>
      <c r="C563" s="69">
        <v>5</v>
      </c>
      <c r="D563" s="69" t="s">
        <v>119</v>
      </c>
      <c r="E563" s="69" t="s">
        <v>17</v>
      </c>
      <c r="F563" s="69" t="s">
        <v>724</v>
      </c>
      <c r="G563" s="69" t="s">
        <v>118</v>
      </c>
      <c r="H563" s="69">
        <v>73.896333333333303</v>
      </c>
      <c r="I563" s="69" t="s">
        <v>584</v>
      </c>
    </row>
    <row r="564" spans="1:9" x14ac:dyDescent="0.25">
      <c r="A564" s="156">
        <v>46030</v>
      </c>
      <c r="B564" s="69" t="s">
        <v>733</v>
      </c>
      <c r="C564" s="69">
        <v>5</v>
      </c>
      <c r="D564" s="69" t="s">
        <v>119</v>
      </c>
      <c r="E564" s="69" t="s">
        <v>17</v>
      </c>
      <c r="F564" s="69" t="s">
        <v>698</v>
      </c>
      <c r="G564" s="69" t="s">
        <v>118</v>
      </c>
      <c r="H564" s="69">
        <v>115.731333333333</v>
      </c>
      <c r="I564" s="69" t="s">
        <v>584</v>
      </c>
    </row>
    <row r="565" spans="1:9" x14ac:dyDescent="0.25">
      <c r="A565" s="156">
        <v>46030</v>
      </c>
      <c r="B565" s="69" t="s">
        <v>733</v>
      </c>
      <c r="C565" s="69">
        <v>5</v>
      </c>
      <c r="D565" s="69" t="s">
        <v>119</v>
      </c>
      <c r="E565" s="69" t="s">
        <v>17</v>
      </c>
      <c r="F565" s="69" t="s">
        <v>725</v>
      </c>
      <c r="G565" s="69" t="s">
        <v>118</v>
      </c>
      <c r="H565" s="69">
        <v>42.761333333333198</v>
      </c>
      <c r="I565" s="69" t="s">
        <v>584</v>
      </c>
    </row>
    <row r="566" spans="1:9" x14ac:dyDescent="0.25">
      <c r="A566" s="156">
        <v>46030</v>
      </c>
      <c r="B566" s="69" t="s">
        <v>733</v>
      </c>
      <c r="C566" s="69">
        <v>5</v>
      </c>
      <c r="D566" s="69" t="s">
        <v>4</v>
      </c>
      <c r="E566" s="69" t="s">
        <v>17</v>
      </c>
      <c r="F566" s="69" t="s">
        <v>118</v>
      </c>
      <c r="G566" s="69" t="s">
        <v>626</v>
      </c>
      <c r="H566" s="69">
        <v>35.458999999999897</v>
      </c>
      <c r="I566" s="69" t="s">
        <v>676</v>
      </c>
    </row>
    <row r="567" spans="1:9" x14ac:dyDescent="0.25">
      <c r="A567" s="156">
        <v>46030</v>
      </c>
      <c r="B567" s="69" t="s">
        <v>733</v>
      </c>
      <c r="C567" s="69">
        <v>5</v>
      </c>
      <c r="D567" s="69" t="s">
        <v>4</v>
      </c>
      <c r="E567" s="69" t="s">
        <v>17</v>
      </c>
      <c r="F567" s="69" t="s">
        <v>118</v>
      </c>
      <c r="G567" s="69" t="s">
        <v>118</v>
      </c>
      <c r="H567" s="69">
        <v>1945.3679999999699</v>
      </c>
      <c r="I567" s="69" t="s">
        <v>55</v>
      </c>
    </row>
    <row r="568" spans="1:9" x14ac:dyDescent="0.25">
      <c r="A568" s="156">
        <v>46030</v>
      </c>
      <c r="B568" s="69" t="s">
        <v>733</v>
      </c>
      <c r="C568" s="69">
        <v>5</v>
      </c>
      <c r="D568" s="69" t="s">
        <v>4</v>
      </c>
      <c r="E568" s="69" t="s">
        <v>17</v>
      </c>
      <c r="F568" s="69" t="s">
        <v>118</v>
      </c>
      <c r="G568" s="69" t="s">
        <v>118</v>
      </c>
      <c r="H568" s="69">
        <v>6830</v>
      </c>
      <c r="I568" s="69" t="s">
        <v>60</v>
      </c>
    </row>
    <row r="569" spans="1:9" x14ac:dyDescent="0.25">
      <c r="A569" s="156">
        <v>46030</v>
      </c>
      <c r="B569" s="69" t="s">
        <v>733</v>
      </c>
      <c r="C569" s="69">
        <v>5</v>
      </c>
      <c r="D569" s="69" t="s">
        <v>4</v>
      </c>
      <c r="E569" s="69" t="s">
        <v>17</v>
      </c>
      <c r="F569" s="69" t="s">
        <v>118</v>
      </c>
      <c r="G569" s="69" t="s">
        <v>118</v>
      </c>
      <c r="H569" s="69">
        <v>381.03166666666903</v>
      </c>
      <c r="I569" s="69" t="s">
        <v>107</v>
      </c>
    </row>
    <row r="570" spans="1:9" x14ac:dyDescent="0.25">
      <c r="A570" s="156">
        <v>46030</v>
      </c>
      <c r="B570" s="69" t="s">
        <v>733</v>
      </c>
      <c r="C570" s="69">
        <v>5</v>
      </c>
      <c r="D570" s="69" t="s">
        <v>4</v>
      </c>
      <c r="E570" s="69" t="s">
        <v>17</v>
      </c>
      <c r="F570" s="69" t="s">
        <v>118</v>
      </c>
      <c r="G570" s="69" t="s">
        <v>118</v>
      </c>
      <c r="H570" s="69">
        <v>75.8866666666665</v>
      </c>
      <c r="I570" s="69" t="s">
        <v>80</v>
      </c>
    </row>
    <row r="571" spans="1:9" x14ac:dyDescent="0.25">
      <c r="A571" s="156">
        <v>46030</v>
      </c>
      <c r="B571" s="69" t="s">
        <v>733</v>
      </c>
      <c r="C571" s="69">
        <v>5</v>
      </c>
      <c r="D571" s="69" t="s">
        <v>4</v>
      </c>
      <c r="E571" s="69" t="s">
        <v>18</v>
      </c>
      <c r="F571" s="69" t="s">
        <v>118</v>
      </c>
      <c r="G571" s="69" t="s">
        <v>118</v>
      </c>
      <c r="H571" s="69">
        <v>64.479999999999805</v>
      </c>
      <c r="I571" s="69" t="s">
        <v>80</v>
      </c>
    </row>
    <row r="572" spans="1:9" x14ac:dyDescent="0.25">
      <c r="A572" s="156">
        <v>46030</v>
      </c>
      <c r="B572" s="69" t="s">
        <v>733</v>
      </c>
      <c r="C572" s="69">
        <v>5</v>
      </c>
      <c r="D572" s="69" t="s">
        <v>4</v>
      </c>
      <c r="E572" s="69" t="s">
        <v>18</v>
      </c>
      <c r="F572" s="69" t="s">
        <v>118</v>
      </c>
      <c r="G572" s="69" t="s">
        <v>118</v>
      </c>
      <c r="H572" s="69">
        <v>91.112333333333197</v>
      </c>
      <c r="I572" s="69" t="s">
        <v>107</v>
      </c>
    </row>
    <row r="573" spans="1:9" x14ac:dyDescent="0.25">
      <c r="A573" s="156">
        <v>46030</v>
      </c>
      <c r="B573" s="69" t="s">
        <v>733</v>
      </c>
      <c r="C573" s="69">
        <v>5</v>
      </c>
      <c r="D573" s="69" t="s">
        <v>4</v>
      </c>
      <c r="E573" s="69" t="s">
        <v>18</v>
      </c>
      <c r="F573" s="69" t="s">
        <v>118</v>
      </c>
      <c r="G573" s="69" t="s">
        <v>118</v>
      </c>
      <c r="H573" s="69">
        <v>1504</v>
      </c>
      <c r="I573" s="69" t="s">
        <v>60</v>
      </c>
    </row>
    <row r="574" spans="1:9" x14ac:dyDescent="0.25">
      <c r="A574" s="156">
        <v>46030</v>
      </c>
      <c r="B574" s="69" t="s">
        <v>733</v>
      </c>
      <c r="C574" s="69">
        <v>5</v>
      </c>
      <c r="D574" s="69" t="s">
        <v>4</v>
      </c>
      <c r="E574" s="69" t="s">
        <v>18</v>
      </c>
      <c r="F574" s="69" t="s">
        <v>118</v>
      </c>
      <c r="G574" s="69" t="s">
        <v>118</v>
      </c>
      <c r="H574" s="69">
        <v>448.20833333333798</v>
      </c>
      <c r="I574" s="69" t="s">
        <v>55</v>
      </c>
    </row>
    <row r="575" spans="1:9" x14ac:dyDescent="0.25">
      <c r="A575" s="156">
        <v>46030</v>
      </c>
      <c r="B575" s="69" t="s">
        <v>733</v>
      </c>
      <c r="C575" s="69">
        <v>5</v>
      </c>
      <c r="D575" s="69" t="s">
        <v>4</v>
      </c>
      <c r="E575" s="69" t="s">
        <v>18</v>
      </c>
      <c r="F575" s="69" t="s">
        <v>118</v>
      </c>
      <c r="G575" s="69" t="s">
        <v>118</v>
      </c>
      <c r="H575" s="69">
        <v>72.164333333333403</v>
      </c>
      <c r="I575" s="69" t="s">
        <v>108</v>
      </c>
    </row>
    <row r="576" spans="1:9" x14ac:dyDescent="0.25">
      <c r="A576" s="156">
        <v>46030</v>
      </c>
      <c r="B576" s="69" t="s">
        <v>733</v>
      </c>
      <c r="C576" s="69">
        <v>5</v>
      </c>
      <c r="D576" s="69" t="s">
        <v>4</v>
      </c>
      <c r="E576" s="69" t="s">
        <v>19</v>
      </c>
      <c r="F576" s="69" t="s">
        <v>118</v>
      </c>
      <c r="G576" s="69" t="s">
        <v>118</v>
      </c>
      <c r="H576" s="69">
        <v>407.62533333333698</v>
      </c>
      <c r="I576" s="69" t="s">
        <v>108</v>
      </c>
    </row>
    <row r="577" spans="1:9" x14ac:dyDescent="0.25">
      <c r="A577" s="156">
        <v>46030</v>
      </c>
      <c r="B577" s="69" t="s">
        <v>733</v>
      </c>
      <c r="C577" s="69">
        <v>5</v>
      </c>
      <c r="D577" s="69" t="s">
        <v>4</v>
      </c>
      <c r="E577" s="69" t="s">
        <v>19</v>
      </c>
      <c r="F577" s="69" t="s">
        <v>118</v>
      </c>
      <c r="G577" s="69" t="s">
        <v>118</v>
      </c>
      <c r="H577" s="69">
        <v>2270.4273333332599</v>
      </c>
      <c r="I577" s="69" t="s">
        <v>55</v>
      </c>
    </row>
    <row r="578" spans="1:9" x14ac:dyDescent="0.25">
      <c r="A578" s="156">
        <v>46030</v>
      </c>
      <c r="B578" s="69" t="s">
        <v>733</v>
      </c>
      <c r="C578" s="69">
        <v>5</v>
      </c>
      <c r="D578" s="69" t="s">
        <v>4</v>
      </c>
      <c r="E578" s="69" t="s">
        <v>19</v>
      </c>
      <c r="F578" s="69" t="s">
        <v>118</v>
      </c>
      <c r="G578" s="69" t="s">
        <v>665</v>
      </c>
      <c r="H578" s="69">
        <v>2.4</v>
      </c>
      <c r="I578" s="69" t="s">
        <v>676</v>
      </c>
    </row>
    <row r="579" spans="1:9" x14ac:dyDescent="0.25">
      <c r="A579" s="156">
        <v>46030</v>
      </c>
      <c r="B579" s="69" t="s">
        <v>733</v>
      </c>
      <c r="C579" s="69">
        <v>5</v>
      </c>
      <c r="D579" s="69" t="s">
        <v>4</v>
      </c>
      <c r="E579" s="69" t="s">
        <v>19</v>
      </c>
      <c r="F579" s="69" t="s">
        <v>118</v>
      </c>
      <c r="G579" s="69" t="s">
        <v>650</v>
      </c>
      <c r="H579" s="69">
        <v>20.956999999999901</v>
      </c>
      <c r="I579" s="69" t="s">
        <v>676</v>
      </c>
    </row>
    <row r="580" spans="1:9" x14ac:dyDescent="0.25">
      <c r="A580" s="156">
        <v>46030</v>
      </c>
      <c r="B580" s="69" t="s">
        <v>733</v>
      </c>
      <c r="C580" s="69">
        <v>5</v>
      </c>
      <c r="D580" s="69" t="s">
        <v>119</v>
      </c>
      <c r="E580" s="69" t="s">
        <v>19</v>
      </c>
      <c r="F580" s="69" t="s">
        <v>700</v>
      </c>
      <c r="G580" s="69" t="s">
        <v>118</v>
      </c>
      <c r="H580" s="69">
        <v>40.652999999999899</v>
      </c>
      <c r="I580" s="69" t="s">
        <v>584</v>
      </c>
    </row>
    <row r="581" spans="1:9" x14ac:dyDescent="0.25">
      <c r="A581" s="156">
        <v>46030</v>
      </c>
      <c r="B581" s="69" t="s">
        <v>733</v>
      </c>
      <c r="C581" s="69">
        <v>5</v>
      </c>
      <c r="D581" s="69" t="s">
        <v>119</v>
      </c>
      <c r="E581" s="69" t="s">
        <v>19</v>
      </c>
      <c r="F581" s="69" t="s">
        <v>686</v>
      </c>
      <c r="G581" s="69" t="s">
        <v>118</v>
      </c>
      <c r="H581" s="69">
        <v>24.697666666666599</v>
      </c>
      <c r="I581" s="69" t="s">
        <v>584</v>
      </c>
    </row>
    <row r="582" spans="1:9" x14ac:dyDescent="0.25">
      <c r="A582" s="156">
        <v>46030</v>
      </c>
      <c r="B582" s="69" t="s">
        <v>733</v>
      </c>
      <c r="C582" s="69">
        <v>5</v>
      </c>
      <c r="D582" s="69" t="s">
        <v>4</v>
      </c>
      <c r="E582" s="69" t="s">
        <v>19</v>
      </c>
      <c r="F582" s="69" t="s">
        <v>118</v>
      </c>
      <c r="G582" s="69" t="s">
        <v>118</v>
      </c>
      <c r="H582" s="69">
        <v>6820</v>
      </c>
      <c r="I582" s="69" t="s">
        <v>60</v>
      </c>
    </row>
    <row r="583" spans="1:9" x14ac:dyDescent="0.25">
      <c r="A583" s="156">
        <v>46030</v>
      </c>
      <c r="B583" s="69" t="s">
        <v>733</v>
      </c>
      <c r="C583" s="69">
        <v>5</v>
      </c>
      <c r="D583" s="69" t="s">
        <v>4</v>
      </c>
      <c r="E583" s="69" t="s">
        <v>19</v>
      </c>
      <c r="F583" s="69" t="s">
        <v>118</v>
      </c>
      <c r="G583" s="69" t="s">
        <v>118</v>
      </c>
      <c r="H583" s="69">
        <v>668.76900000001297</v>
      </c>
      <c r="I583" s="69" t="s">
        <v>107</v>
      </c>
    </row>
    <row r="584" spans="1:9" x14ac:dyDescent="0.25">
      <c r="A584" s="156">
        <v>46030</v>
      </c>
      <c r="B584" s="69" t="s">
        <v>733</v>
      </c>
      <c r="C584" s="69">
        <v>5</v>
      </c>
      <c r="D584" s="69" t="s">
        <v>4</v>
      </c>
      <c r="E584" s="69" t="s">
        <v>19</v>
      </c>
      <c r="F584" s="69" t="s">
        <v>118</v>
      </c>
      <c r="G584" s="69" t="s">
        <v>118</v>
      </c>
      <c r="H584" s="69">
        <v>200.797333333334</v>
      </c>
      <c r="I584" s="69" t="s">
        <v>80</v>
      </c>
    </row>
    <row r="585" spans="1:9" x14ac:dyDescent="0.25">
      <c r="A585" s="156">
        <v>46030</v>
      </c>
      <c r="B585" s="69" t="s">
        <v>733</v>
      </c>
      <c r="C585" s="69">
        <v>5</v>
      </c>
      <c r="D585" s="69" t="s">
        <v>4</v>
      </c>
      <c r="E585" s="69" t="s">
        <v>20</v>
      </c>
      <c r="F585" s="69" t="s">
        <v>118</v>
      </c>
      <c r="G585" s="69" t="s">
        <v>118</v>
      </c>
      <c r="H585" s="69">
        <v>70.532999999999802</v>
      </c>
      <c r="I585" s="69" t="s">
        <v>80</v>
      </c>
    </row>
    <row r="586" spans="1:9" x14ac:dyDescent="0.25">
      <c r="A586" s="156">
        <v>46030</v>
      </c>
      <c r="B586" s="69" t="s">
        <v>733</v>
      </c>
      <c r="C586" s="69">
        <v>5</v>
      </c>
      <c r="D586" s="69" t="s">
        <v>4</v>
      </c>
      <c r="E586" s="69" t="s">
        <v>20</v>
      </c>
      <c r="F586" s="69" t="s">
        <v>118</v>
      </c>
      <c r="G586" s="69" t="s">
        <v>118</v>
      </c>
      <c r="H586" s="69">
        <v>487.35000000000502</v>
      </c>
      <c r="I586" s="69" t="s">
        <v>107</v>
      </c>
    </row>
    <row r="587" spans="1:9" x14ac:dyDescent="0.25">
      <c r="A587" s="156">
        <v>46030</v>
      </c>
      <c r="B587" s="69" t="s">
        <v>733</v>
      </c>
      <c r="C587" s="69">
        <v>5</v>
      </c>
      <c r="D587" s="69" t="s">
        <v>4</v>
      </c>
      <c r="E587" s="69" t="s">
        <v>20</v>
      </c>
      <c r="F587" s="69" t="s">
        <v>118</v>
      </c>
      <c r="G587" s="69" t="s">
        <v>118</v>
      </c>
      <c r="H587" s="69">
        <v>7649</v>
      </c>
      <c r="I587" s="69" t="s">
        <v>60</v>
      </c>
    </row>
    <row r="588" spans="1:9" x14ac:dyDescent="0.25">
      <c r="A588" s="156">
        <v>46030</v>
      </c>
      <c r="B588" s="69" t="s">
        <v>733</v>
      </c>
      <c r="C588" s="69">
        <v>5</v>
      </c>
      <c r="D588" s="69" t="s">
        <v>4</v>
      </c>
      <c r="E588" s="69" t="s">
        <v>20</v>
      </c>
      <c r="F588" s="69" t="s">
        <v>118</v>
      </c>
      <c r="G588" s="69" t="s">
        <v>672</v>
      </c>
      <c r="H588" s="69">
        <v>17.4753333333333</v>
      </c>
      <c r="I588" s="69" t="s">
        <v>676</v>
      </c>
    </row>
    <row r="589" spans="1:9" x14ac:dyDescent="0.25">
      <c r="A589" s="156">
        <v>46030</v>
      </c>
      <c r="B589" s="69" t="s">
        <v>733</v>
      </c>
      <c r="C589" s="69">
        <v>5</v>
      </c>
      <c r="D589" s="69" t="s">
        <v>4</v>
      </c>
      <c r="E589" s="69" t="s">
        <v>20</v>
      </c>
      <c r="F589" s="69" t="s">
        <v>118</v>
      </c>
      <c r="G589" s="69" t="s">
        <v>118</v>
      </c>
      <c r="H589" s="69">
        <v>2160.3123333333201</v>
      </c>
      <c r="I589" s="69" t="s">
        <v>55</v>
      </c>
    </row>
    <row r="590" spans="1:9" x14ac:dyDescent="0.25">
      <c r="A590" s="156">
        <v>46030</v>
      </c>
      <c r="B590" s="69" t="s">
        <v>733</v>
      </c>
      <c r="C590" s="69">
        <v>5</v>
      </c>
      <c r="D590" s="69" t="s">
        <v>4</v>
      </c>
      <c r="E590" s="69" t="s">
        <v>20</v>
      </c>
      <c r="F590" s="69" t="s">
        <v>118</v>
      </c>
      <c r="G590" s="69" t="s">
        <v>118</v>
      </c>
      <c r="H590" s="69">
        <v>785.28466666663098</v>
      </c>
      <c r="I590" s="69" t="s">
        <v>108</v>
      </c>
    </row>
    <row r="591" spans="1:9" x14ac:dyDescent="0.25">
      <c r="A591" s="156">
        <v>46030</v>
      </c>
      <c r="B591" s="69" t="s">
        <v>733</v>
      </c>
      <c r="C591" s="69">
        <v>5</v>
      </c>
      <c r="D591" s="69" t="s">
        <v>4</v>
      </c>
      <c r="E591" s="69" t="s">
        <v>21</v>
      </c>
      <c r="F591" s="69" t="s">
        <v>118</v>
      </c>
      <c r="G591" s="69" t="s">
        <v>118</v>
      </c>
      <c r="H591" s="69">
        <v>185.12733333333401</v>
      </c>
      <c r="I591" s="69" t="s">
        <v>108</v>
      </c>
    </row>
    <row r="592" spans="1:9" x14ac:dyDescent="0.25">
      <c r="A592" s="156">
        <v>46030</v>
      </c>
      <c r="B592" s="69" t="s">
        <v>733</v>
      </c>
      <c r="C592" s="69">
        <v>5</v>
      </c>
      <c r="D592" s="69" t="s">
        <v>4</v>
      </c>
      <c r="E592" s="69" t="s">
        <v>21</v>
      </c>
      <c r="F592" s="69" t="s">
        <v>118</v>
      </c>
      <c r="G592" s="69" t="s">
        <v>118</v>
      </c>
      <c r="H592" s="69">
        <v>1049.9733333333299</v>
      </c>
      <c r="I592" s="69" t="s">
        <v>55</v>
      </c>
    </row>
    <row r="593" spans="1:9" x14ac:dyDescent="0.25">
      <c r="A593" s="156">
        <v>46030</v>
      </c>
      <c r="B593" s="69" t="s">
        <v>733</v>
      </c>
      <c r="C593" s="69">
        <v>5</v>
      </c>
      <c r="D593" s="69" t="s">
        <v>119</v>
      </c>
      <c r="E593" s="69" t="s">
        <v>21</v>
      </c>
      <c r="F593" s="69" t="s">
        <v>695</v>
      </c>
      <c r="G593" s="69" t="s">
        <v>118</v>
      </c>
      <c r="H593" s="69">
        <v>16.707999999999899</v>
      </c>
      <c r="I593" s="69" t="s">
        <v>584</v>
      </c>
    </row>
    <row r="594" spans="1:9" x14ac:dyDescent="0.25">
      <c r="A594" s="156">
        <v>46030</v>
      </c>
      <c r="B594" s="69" t="s">
        <v>733</v>
      </c>
      <c r="C594" s="69">
        <v>5</v>
      </c>
      <c r="D594" s="69" t="s">
        <v>119</v>
      </c>
      <c r="E594" s="69" t="s">
        <v>21</v>
      </c>
      <c r="F594" s="69" t="s">
        <v>687</v>
      </c>
      <c r="G594" s="69" t="s">
        <v>118</v>
      </c>
      <c r="H594" s="69">
        <v>30.250333333333302</v>
      </c>
      <c r="I594" s="69" t="s">
        <v>584</v>
      </c>
    </row>
    <row r="595" spans="1:9" x14ac:dyDescent="0.25">
      <c r="A595" s="156">
        <v>46030</v>
      </c>
      <c r="B595" s="69" t="s">
        <v>733</v>
      </c>
      <c r="C595" s="69">
        <v>5</v>
      </c>
      <c r="D595" s="69" t="s">
        <v>4</v>
      </c>
      <c r="E595" s="69" t="s">
        <v>21</v>
      </c>
      <c r="F595" s="69" t="s">
        <v>118</v>
      </c>
      <c r="G595" s="69" t="s">
        <v>118</v>
      </c>
      <c r="H595" s="69">
        <v>3553</v>
      </c>
      <c r="I595" s="69" t="s">
        <v>60</v>
      </c>
    </row>
    <row r="596" spans="1:9" x14ac:dyDescent="0.25">
      <c r="A596" s="156">
        <v>46030</v>
      </c>
      <c r="B596" s="69" t="s">
        <v>733</v>
      </c>
      <c r="C596" s="69">
        <v>5</v>
      </c>
      <c r="D596" s="69" t="s">
        <v>4</v>
      </c>
      <c r="E596" s="69" t="s">
        <v>21</v>
      </c>
      <c r="F596" s="69" t="s">
        <v>118</v>
      </c>
      <c r="G596" s="69" t="s">
        <v>118</v>
      </c>
      <c r="H596" s="69">
        <v>286.84066666666598</v>
      </c>
      <c r="I596" s="69" t="s">
        <v>107</v>
      </c>
    </row>
    <row r="597" spans="1:9" x14ac:dyDescent="0.25">
      <c r="A597" s="156">
        <v>46030</v>
      </c>
      <c r="B597" s="69" t="s">
        <v>733</v>
      </c>
      <c r="C597" s="69">
        <v>5</v>
      </c>
      <c r="D597" s="69" t="s">
        <v>4</v>
      </c>
      <c r="E597" s="69" t="s">
        <v>21</v>
      </c>
      <c r="F597" s="69" t="s">
        <v>118</v>
      </c>
      <c r="G597" s="69" t="s">
        <v>118</v>
      </c>
      <c r="H597" s="69">
        <v>62.623666666666502</v>
      </c>
      <c r="I597" s="69" t="s">
        <v>80</v>
      </c>
    </row>
    <row r="598" spans="1:9" x14ac:dyDescent="0.25">
      <c r="A598" s="156">
        <v>46030</v>
      </c>
      <c r="B598" s="69" t="s">
        <v>733</v>
      </c>
      <c r="C598" s="69">
        <v>5</v>
      </c>
      <c r="D598" s="69" t="s">
        <v>4</v>
      </c>
      <c r="E598" s="69" t="s">
        <v>22</v>
      </c>
      <c r="F598" s="69" t="s">
        <v>118</v>
      </c>
      <c r="G598" s="69" t="s">
        <v>118</v>
      </c>
      <c r="H598" s="69">
        <v>55.148000000000003</v>
      </c>
      <c r="I598" s="69" t="s">
        <v>80</v>
      </c>
    </row>
    <row r="599" spans="1:9" x14ac:dyDescent="0.25">
      <c r="A599" s="156">
        <v>46030</v>
      </c>
      <c r="B599" s="69" t="s">
        <v>733</v>
      </c>
      <c r="C599" s="69">
        <v>5</v>
      </c>
      <c r="D599" s="69" t="s">
        <v>4</v>
      </c>
      <c r="E599" s="69" t="s">
        <v>22</v>
      </c>
      <c r="F599" s="69" t="s">
        <v>118</v>
      </c>
      <c r="G599" s="69" t="s">
        <v>118</v>
      </c>
      <c r="H599" s="69">
        <v>147.40233333333299</v>
      </c>
      <c r="I599" s="69" t="s">
        <v>107</v>
      </c>
    </row>
    <row r="600" spans="1:9" x14ac:dyDescent="0.25">
      <c r="A600" s="156">
        <v>46030</v>
      </c>
      <c r="B600" s="69" t="s">
        <v>733</v>
      </c>
      <c r="C600" s="69">
        <v>5</v>
      </c>
      <c r="D600" s="69" t="s">
        <v>4</v>
      </c>
      <c r="E600" s="69" t="s">
        <v>22</v>
      </c>
      <c r="F600" s="69" t="s">
        <v>118</v>
      </c>
      <c r="G600" s="69" t="s">
        <v>118</v>
      </c>
      <c r="H600" s="69">
        <v>2930</v>
      </c>
      <c r="I600" s="69" t="s">
        <v>60</v>
      </c>
    </row>
    <row r="601" spans="1:9" x14ac:dyDescent="0.25">
      <c r="A601" s="156">
        <v>46030</v>
      </c>
      <c r="B601" s="69" t="s">
        <v>733</v>
      </c>
      <c r="C601" s="69">
        <v>5</v>
      </c>
      <c r="D601" s="69" t="s">
        <v>4</v>
      </c>
      <c r="E601" s="69" t="s">
        <v>22</v>
      </c>
      <c r="F601" s="69" t="s">
        <v>118</v>
      </c>
      <c r="G601" s="69" t="s">
        <v>118</v>
      </c>
      <c r="H601" s="69">
        <v>1063.9186666666601</v>
      </c>
      <c r="I601" s="69" t="s">
        <v>55</v>
      </c>
    </row>
    <row r="602" spans="1:9" x14ac:dyDescent="0.25">
      <c r="A602" s="156">
        <v>46030</v>
      </c>
      <c r="B602" s="69" t="s">
        <v>733</v>
      </c>
      <c r="C602" s="69">
        <v>5</v>
      </c>
      <c r="D602" s="69" t="s">
        <v>4</v>
      </c>
      <c r="E602" s="69" t="s">
        <v>22</v>
      </c>
      <c r="F602" s="69" t="s">
        <v>118</v>
      </c>
      <c r="G602" s="69" t="s">
        <v>118</v>
      </c>
      <c r="H602" s="69">
        <v>255.75900000000101</v>
      </c>
      <c r="I602" s="69" t="s">
        <v>108</v>
      </c>
    </row>
    <row r="603" spans="1:9" x14ac:dyDescent="0.25">
      <c r="A603" s="156">
        <v>46030</v>
      </c>
      <c r="B603" s="69" t="s">
        <v>733</v>
      </c>
      <c r="C603" s="69">
        <v>5</v>
      </c>
      <c r="D603" s="69" t="s">
        <v>4</v>
      </c>
      <c r="E603" s="69" t="s">
        <v>23</v>
      </c>
      <c r="F603" s="69" t="s">
        <v>118</v>
      </c>
      <c r="G603" s="69" t="s">
        <v>118</v>
      </c>
      <c r="H603" s="69">
        <v>71.8</v>
      </c>
      <c r="I603" s="69" t="s">
        <v>108</v>
      </c>
    </row>
    <row r="604" spans="1:9" x14ac:dyDescent="0.25">
      <c r="A604" s="156">
        <v>46030</v>
      </c>
      <c r="B604" s="69" t="s">
        <v>733</v>
      </c>
      <c r="C604" s="69">
        <v>5</v>
      </c>
      <c r="D604" s="69" t="s">
        <v>4</v>
      </c>
      <c r="E604" s="69" t="s">
        <v>23</v>
      </c>
      <c r="F604" s="69" t="s">
        <v>118</v>
      </c>
      <c r="G604" s="69" t="s">
        <v>118</v>
      </c>
      <c r="H604" s="69">
        <v>1778.96333333333</v>
      </c>
      <c r="I604" s="69" t="s">
        <v>55</v>
      </c>
    </row>
    <row r="605" spans="1:9" x14ac:dyDescent="0.25">
      <c r="A605" s="156">
        <v>46030</v>
      </c>
      <c r="B605" s="69" t="s">
        <v>733</v>
      </c>
      <c r="C605" s="69">
        <v>5</v>
      </c>
      <c r="D605" s="69" t="s">
        <v>119</v>
      </c>
      <c r="E605" s="69" t="s">
        <v>23</v>
      </c>
      <c r="F605" s="69" t="s">
        <v>694</v>
      </c>
      <c r="G605" s="69" t="s">
        <v>118</v>
      </c>
      <c r="H605" s="69">
        <v>9.9983333333333295</v>
      </c>
      <c r="I605" s="69" t="s">
        <v>584</v>
      </c>
    </row>
    <row r="606" spans="1:9" x14ac:dyDescent="0.25">
      <c r="A606" s="156">
        <v>46030</v>
      </c>
      <c r="B606" s="69" t="s">
        <v>733</v>
      </c>
      <c r="C606" s="69">
        <v>5</v>
      </c>
      <c r="D606" s="69" t="s">
        <v>4</v>
      </c>
      <c r="E606" s="69" t="s">
        <v>23</v>
      </c>
      <c r="F606" s="69" t="s">
        <v>118</v>
      </c>
      <c r="G606" s="69" t="s">
        <v>118</v>
      </c>
      <c r="H606" s="69">
        <v>6462</v>
      </c>
      <c r="I606" s="69" t="s">
        <v>60</v>
      </c>
    </row>
    <row r="607" spans="1:9" x14ac:dyDescent="0.25">
      <c r="A607" s="156">
        <v>46030</v>
      </c>
      <c r="B607" s="69" t="s">
        <v>733</v>
      </c>
      <c r="C607" s="69">
        <v>5</v>
      </c>
      <c r="D607" s="69" t="s">
        <v>4</v>
      </c>
      <c r="E607" s="69" t="s">
        <v>23</v>
      </c>
      <c r="F607" s="69" t="s">
        <v>118</v>
      </c>
      <c r="G607" s="69" t="s">
        <v>118</v>
      </c>
      <c r="H607" s="69">
        <v>496.05800000000801</v>
      </c>
      <c r="I607" s="69" t="s">
        <v>107</v>
      </c>
    </row>
    <row r="608" spans="1:9" x14ac:dyDescent="0.25">
      <c r="A608" s="156">
        <v>46030</v>
      </c>
      <c r="B608" s="69" t="s">
        <v>733</v>
      </c>
      <c r="C608" s="69">
        <v>5</v>
      </c>
      <c r="D608" s="69" t="s">
        <v>4</v>
      </c>
      <c r="E608" s="69" t="s">
        <v>23</v>
      </c>
      <c r="F608" s="69" t="s">
        <v>118</v>
      </c>
      <c r="G608" s="69" t="s">
        <v>118</v>
      </c>
      <c r="H608" s="69">
        <v>243.06766666666601</v>
      </c>
      <c r="I608" s="69" t="s">
        <v>80</v>
      </c>
    </row>
    <row r="609" spans="1:9" x14ac:dyDescent="0.25">
      <c r="A609" s="156">
        <v>46030</v>
      </c>
      <c r="B609" s="69" t="s">
        <v>733</v>
      </c>
      <c r="C609" s="69">
        <v>5</v>
      </c>
      <c r="D609" s="69" t="s">
        <v>4</v>
      </c>
      <c r="E609" s="69" t="s">
        <v>24</v>
      </c>
      <c r="F609" s="69" t="s">
        <v>118</v>
      </c>
      <c r="G609" s="69" t="s">
        <v>118</v>
      </c>
      <c r="H609" s="69">
        <v>61.384666666666597</v>
      </c>
      <c r="I609" s="69" t="s">
        <v>80</v>
      </c>
    </row>
    <row r="610" spans="1:9" x14ac:dyDescent="0.25">
      <c r="A610" s="156">
        <v>46030</v>
      </c>
      <c r="B610" s="69" t="s">
        <v>733</v>
      </c>
      <c r="C610" s="69">
        <v>5</v>
      </c>
      <c r="D610" s="69" t="s">
        <v>4</v>
      </c>
      <c r="E610" s="69" t="s">
        <v>24</v>
      </c>
      <c r="F610" s="69" t="s">
        <v>118</v>
      </c>
      <c r="G610" s="69" t="s">
        <v>118</v>
      </c>
      <c r="H610" s="69">
        <v>188.964333333333</v>
      </c>
      <c r="I610" s="69" t="s">
        <v>107</v>
      </c>
    </row>
    <row r="611" spans="1:9" x14ac:dyDescent="0.25">
      <c r="A611" s="156">
        <v>46030</v>
      </c>
      <c r="B611" s="69" t="s">
        <v>733</v>
      </c>
      <c r="C611" s="69">
        <v>5</v>
      </c>
      <c r="D611" s="69" t="s">
        <v>4</v>
      </c>
      <c r="E611" s="69" t="s">
        <v>24</v>
      </c>
      <c r="F611" s="69" t="s">
        <v>118</v>
      </c>
      <c r="G611" s="69" t="s">
        <v>118</v>
      </c>
      <c r="H611" s="69">
        <v>1906</v>
      </c>
      <c r="I611" s="69" t="s">
        <v>60</v>
      </c>
    </row>
    <row r="612" spans="1:9" x14ac:dyDescent="0.25">
      <c r="A612" s="156">
        <v>46030</v>
      </c>
      <c r="B612" s="69" t="s">
        <v>733</v>
      </c>
      <c r="C612" s="69">
        <v>5</v>
      </c>
      <c r="D612" s="69" t="s">
        <v>4</v>
      </c>
      <c r="E612" s="69" t="s">
        <v>24</v>
      </c>
      <c r="F612" s="69" t="s">
        <v>118</v>
      </c>
      <c r="G612" s="69" t="s">
        <v>118</v>
      </c>
      <c r="H612" s="69">
        <v>630.54700000000003</v>
      </c>
      <c r="I612" s="69" t="s">
        <v>55</v>
      </c>
    </row>
    <row r="613" spans="1:9" x14ac:dyDescent="0.25">
      <c r="A613" s="156">
        <v>46030</v>
      </c>
      <c r="B613" s="69" t="s">
        <v>733</v>
      </c>
      <c r="C613" s="69">
        <v>5</v>
      </c>
      <c r="D613" s="69" t="s">
        <v>4</v>
      </c>
      <c r="E613" s="69" t="s">
        <v>24</v>
      </c>
      <c r="F613" s="69" t="s">
        <v>118</v>
      </c>
      <c r="G613" s="69" t="s">
        <v>652</v>
      </c>
      <c r="H613" s="69">
        <v>106.114666666666</v>
      </c>
      <c r="I613" s="69" t="s">
        <v>676</v>
      </c>
    </row>
    <row r="614" spans="1:9" x14ac:dyDescent="0.25">
      <c r="A614" s="156">
        <v>46030</v>
      </c>
      <c r="B614" s="69" t="s">
        <v>733</v>
      </c>
      <c r="C614" s="69">
        <v>5</v>
      </c>
      <c r="D614" s="69" t="s">
        <v>4</v>
      </c>
      <c r="E614" s="69" t="s">
        <v>24</v>
      </c>
      <c r="F614" s="69" t="s">
        <v>118</v>
      </c>
      <c r="G614" s="69" t="s">
        <v>118</v>
      </c>
      <c r="H614" s="69">
        <v>111.615666666666</v>
      </c>
      <c r="I614" s="69" t="s">
        <v>108</v>
      </c>
    </row>
    <row r="615" spans="1:9" x14ac:dyDescent="0.25">
      <c r="A615" s="156">
        <v>46030</v>
      </c>
      <c r="B615" s="69" t="s">
        <v>733</v>
      </c>
      <c r="C615" s="69">
        <v>5</v>
      </c>
      <c r="D615" s="69" t="s">
        <v>4</v>
      </c>
      <c r="E615" s="69" t="s">
        <v>25</v>
      </c>
      <c r="F615" s="69" t="s">
        <v>118</v>
      </c>
      <c r="G615" s="69" t="s">
        <v>118</v>
      </c>
      <c r="H615" s="69">
        <v>170.13466666666599</v>
      </c>
      <c r="I615" s="69" t="s">
        <v>108</v>
      </c>
    </row>
    <row r="616" spans="1:9" x14ac:dyDescent="0.25">
      <c r="A616" s="156">
        <v>46030</v>
      </c>
      <c r="B616" s="69" t="s">
        <v>733</v>
      </c>
      <c r="C616" s="69">
        <v>5</v>
      </c>
      <c r="D616" s="69" t="s">
        <v>4</v>
      </c>
      <c r="E616" s="69" t="s">
        <v>25</v>
      </c>
      <c r="F616" s="69" t="s">
        <v>118</v>
      </c>
      <c r="G616" s="69" t="s">
        <v>118</v>
      </c>
      <c r="H616" s="69">
        <v>1824.98999999997</v>
      </c>
      <c r="I616" s="69" t="s">
        <v>55</v>
      </c>
    </row>
    <row r="617" spans="1:9" x14ac:dyDescent="0.25">
      <c r="A617" s="156">
        <v>46030</v>
      </c>
      <c r="B617" s="69" t="s">
        <v>733</v>
      </c>
      <c r="C617" s="69">
        <v>5</v>
      </c>
      <c r="D617" s="69" t="s">
        <v>4</v>
      </c>
      <c r="E617" s="69" t="s">
        <v>25</v>
      </c>
      <c r="F617" s="69" t="s">
        <v>118</v>
      </c>
      <c r="G617" s="69" t="s">
        <v>118</v>
      </c>
      <c r="H617" s="69">
        <v>6621</v>
      </c>
      <c r="I617" s="69" t="s">
        <v>60</v>
      </c>
    </row>
    <row r="618" spans="1:9" x14ac:dyDescent="0.25">
      <c r="A618" s="156">
        <v>46030</v>
      </c>
      <c r="B618" s="69" t="s">
        <v>733</v>
      </c>
      <c r="C618" s="69">
        <v>5</v>
      </c>
      <c r="D618" s="69" t="s">
        <v>4</v>
      </c>
      <c r="E618" s="69" t="s">
        <v>25</v>
      </c>
      <c r="F618" s="69" t="s">
        <v>118</v>
      </c>
      <c r="G618" s="69" t="s">
        <v>118</v>
      </c>
      <c r="H618" s="69">
        <v>221.22033333333499</v>
      </c>
      <c r="I618" s="69" t="s">
        <v>107</v>
      </c>
    </row>
    <row r="619" spans="1:9" x14ac:dyDescent="0.25">
      <c r="A619" s="156">
        <v>46030</v>
      </c>
      <c r="B619" s="69" t="s">
        <v>733</v>
      </c>
      <c r="C619" s="69">
        <v>5</v>
      </c>
      <c r="D619" s="69" t="s">
        <v>4</v>
      </c>
      <c r="E619" s="69" t="s">
        <v>25</v>
      </c>
      <c r="F619" s="69" t="s">
        <v>118</v>
      </c>
      <c r="G619" s="69" t="s">
        <v>118</v>
      </c>
      <c r="H619" s="69">
        <v>56.708333333333201</v>
      </c>
      <c r="I619" s="69" t="s">
        <v>80</v>
      </c>
    </row>
    <row r="620" spans="1:9" x14ac:dyDescent="0.25">
      <c r="A620" s="156">
        <v>46030</v>
      </c>
      <c r="B620" s="69" t="s">
        <v>733</v>
      </c>
      <c r="C620" s="69">
        <v>5</v>
      </c>
      <c r="D620" s="69" t="s">
        <v>4</v>
      </c>
      <c r="E620" s="69" t="s">
        <v>26</v>
      </c>
      <c r="F620" s="69" t="s">
        <v>118</v>
      </c>
      <c r="G620" s="69" t="s">
        <v>118</v>
      </c>
      <c r="H620" s="69">
        <v>160.16166666666601</v>
      </c>
      <c r="I620" s="69" t="s">
        <v>80</v>
      </c>
    </row>
    <row r="621" spans="1:9" x14ac:dyDescent="0.25">
      <c r="A621" s="156">
        <v>46030</v>
      </c>
      <c r="B621" s="69" t="s">
        <v>733</v>
      </c>
      <c r="C621" s="69">
        <v>5</v>
      </c>
      <c r="D621" s="69" t="s">
        <v>4</v>
      </c>
      <c r="E621" s="69" t="s">
        <v>26</v>
      </c>
      <c r="F621" s="69" t="s">
        <v>709</v>
      </c>
      <c r="G621" s="69" t="s">
        <v>118</v>
      </c>
      <c r="H621" s="69">
        <v>34.786333333333197</v>
      </c>
      <c r="I621" s="69" t="s">
        <v>585</v>
      </c>
    </row>
    <row r="622" spans="1:9" x14ac:dyDescent="0.25">
      <c r="A622" s="156">
        <v>46030</v>
      </c>
      <c r="B622" s="69" t="s">
        <v>733</v>
      </c>
      <c r="C622" s="69">
        <v>5</v>
      </c>
      <c r="D622" s="69" t="s">
        <v>4</v>
      </c>
      <c r="E622" s="69" t="s">
        <v>26</v>
      </c>
      <c r="F622" s="69" t="s">
        <v>118</v>
      </c>
      <c r="G622" s="69" t="s">
        <v>118</v>
      </c>
      <c r="H622" s="69">
        <v>404.442000000002</v>
      </c>
      <c r="I622" s="69" t="s">
        <v>107</v>
      </c>
    </row>
    <row r="623" spans="1:9" x14ac:dyDescent="0.25">
      <c r="A623" s="156">
        <v>46030</v>
      </c>
      <c r="B623" s="69" t="s">
        <v>733</v>
      </c>
      <c r="C623" s="69">
        <v>5</v>
      </c>
      <c r="D623" s="69" t="s">
        <v>4</v>
      </c>
      <c r="E623" s="69" t="s">
        <v>26</v>
      </c>
      <c r="F623" s="69" t="s">
        <v>118</v>
      </c>
      <c r="G623" s="69" t="s">
        <v>118</v>
      </c>
      <c r="H623" s="69">
        <v>3930</v>
      </c>
      <c r="I623" s="69" t="s">
        <v>60</v>
      </c>
    </row>
    <row r="624" spans="1:9" x14ac:dyDescent="0.25">
      <c r="A624" s="156">
        <v>46030</v>
      </c>
      <c r="B624" s="69" t="s">
        <v>733</v>
      </c>
      <c r="C624" s="69">
        <v>5</v>
      </c>
      <c r="D624" s="69" t="s">
        <v>4</v>
      </c>
      <c r="E624" s="69" t="s">
        <v>26</v>
      </c>
      <c r="F624" s="69" t="s">
        <v>118</v>
      </c>
      <c r="G624" s="69" t="s">
        <v>118</v>
      </c>
      <c r="H624" s="69">
        <v>1164.8320000000101</v>
      </c>
      <c r="I624" s="69" t="s">
        <v>55</v>
      </c>
    </row>
    <row r="625" spans="1:9" x14ac:dyDescent="0.25">
      <c r="A625" s="156">
        <v>46030</v>
      </c>
      <c r="B625" s="69" t="s">
        <v>733</v>
      </c>
      <c r="C625" s="69">
        <v>5</v>
      </c>
      <c r="D625" s="69" t="s">
        <v>119</v>
      </c>
      <c r="E625" s="69" t="s">
        <v>26</v>
      </c>
      <c r="F625" s="69" t="s">
        <v>686</v>
      </c>
      <c r="G625" s="69" t="s">
        <v>118</v>
      </c>
      <c r="H625" s="69">
        <v>12.198</v>
      </c>
      <c r="I625" s="69" t="s">
        <v>584</v>
      </c>
    </row>
    <row r="626" spans="1:9" x14ac:dyDescent="0.25">
      <c r="A626" s="156">
        <v>46030</v>
      </c>
      <c r="B626" s="69" t="s">
        <v>733</v>
      </c>
      <c r="C626" s="69">
        <v>5</v>
      </c>
      <c r="D626" s="69" t="s">
        <v>119</v>
      </c>
      <c r="E626" s="69" t="s">
        <v>26</v>
      </c>
      <c r="F626" s="69" t="s">
        <v>685</v>
      </c>
      <c r="G626" s="69" t="s">
        <v>118</v>
      </c>
      <c r="H626" s="69">
        <v>9.7513333333333296</v>
      </c>
      <c r="I626" s="69" t="s">
        <v>584</v>
      </c>
    </row>
    <row r="627" spans="1:9" x14ac:dyDescent="0.25">
      <c r="A627" s="156">
        <v>46030</v>
      </c>
      <c r="B627" s="69" t="s">
        <v>733</v>
      </c>
      <c r="C627" s="69">
        <v>5</v>
      </c>
      <c r="D627" s="69" t="s">
        <v>119</v>
      </c>
      <c r="E627" s="69" t="s">
        <v>26</v>
      </c>
      <c r="F627" s="69" t="s">
        <v>709</v>
      </c>
      <c r="G627" s="69" t="s">
        <v>118</v>
      </c>
      <c r="H627" s="69">
        <v>34.786333333333303</v>
      </c>
      <c r="I627" s="69" t="s">
        <v>584</v>
      </c>
    </row>
    <row r="628" spans="1:9" x14ac:dyDescent="0.25">
      <c r="A628" s="156">
        <v>46030</v>
      </c>
      <c r="B628" s="69" t="s">
        <v>733</v>
      </c>
      <c r="C628" s="69">
        <v>5</v>
      </c>
      <c r="D628" s="69" t="s">
        <v>4</v>
      </c>
      <c r="E628" s="69" t="s">
        <v>26</v>
      </c>
      <c r="F628" s="69" t="s">
        <v>118</v>
      </c>
      <c r="G628" s="69" t="s">
        <v>118</v>
      </c>
      <c r="H628" s="69">
        <v>315.433333333333</v>
      </c>
      <c r="I628" s="69" t="s">
        <v>108</v>
      </c>
    </row>
    <row r="629" spans="1:9" x14ac:dyDescent="0.25">
      <c r="A629" s="156">
        <v>46030</v>
      </c>
      <c r="B629" s="69" t="s">
        <v>733</v>
      </c>
      <c r="C629" s="69">
        <v>5</v>
      </c>
      <c r="D629" s="69" t="s">
        <v>4</v>
      </c>
      <c r="E629" s="69" t="s">
        <v>27</v>
      </c>
      <c r="F629" s="69" t="s">
        <v>118</v>
      </c>
      <c r="G629" s="69" t="s">
        <v>118</v>
      </c>
      <c r="H629" s="69">
        <v>748.02599999999404</v>
      </c>
      <c r="I629" s="69" t="s">
        <v>108</v>
      </c>
    </row>
    <row r="630" spans="1:9" x14ac:dyDescent="0.25">
      <c r="A630" s="156">
        <v>46030</v>
      </c>
      <c r="B630" s="69" t="s">
        <v>733</v>
      </c>
      <c r="C630" s="69">
        <v>5</v>
      </c>
      <c r="D630" s="69" t="s">
        <v>4</v>
      </c>
      <c r="E630" s="69" t="s">
        <v>27</v>
      </c>
      <c r="F630" s="69" t="s">
        <v>118</v>
      </c>
      <c r="G630" s="69" t="s">
        <v>118</v>
      </c>
      <c r="H630" s="69">
        <v>4476.9436666664396</v>
      </c>
      <c r="I630" s="69" t="s">
        <v>55</v>
      </c>
    </row>
    <row r="631" spans="1:9" x14ac:dyDescent="0.25">
      <c r="A631" s="156">
        <v>46030</v>
      </c>
      <c r="B631" s="69" t="s">
        <v>733</v>
      </c>
      <c r="C631" s="69">
        <v>5</v>
      </c>
      <c r="D631" s="69" t="s">
        <v>4</v>
      </c>
      <c r="E631" s="69" t="s">
        <v>27</v>
      </c>
      <c r="F631" s="69" t="s">
        <v>118</v>
      </c>
      <c r="G631" s="69" t="s">
        <v>628</v>
      </c>
      <c r="H631" s="69">
        <v>0.42199999999999999</v>
      </c>
      <c r="I631" s="69" t="s">
        <v>676</v>
      </c>
    </row>
    <row r="632" spans="1:9" x14ac:dyDescent="0.25">
      <c r="A632" s="156">
        <v>46030</v>
      </c>
      <c r="B632" s="69" t="s">
        <v>733</v>
      </c>
      <c r="C632" s="69">
        <v>5</v>
      </c>
      <c r="D632" s="69" t="s">
        <v>4</v>
      </c>
      <c r="E632" s="69" t="s">
        <v>27</v>
      </c>
      <c r="F632" s="69" t="s">
        <v>118</v>
      </c>
      <c r="G632" s="69" t="s">
        <v>620</v>
      </c>
      <c r="H632" s="69">
        <v>16.731999999999999</v>
      </c>
      <c r="I632" s="69" t="s">
        <v>676</v>
      </c>
    </row>
    <row r="633" spans="1:9" x14ac:dyDescent="0.25">
      <c r="A633" s="156">
        <v>46030</v>
      </c>
      <c r="B633" s="69" t="s">
        <v>733</v>
      </c>
      <c r="C633" s="69">
        <v>5</v>
      </c>
      <c r="D633" s="69" t="s">
        <v>4</v>
      </c>
      <c r="E633" s="69" t="s">
        <v>27</v>
      </c>
      <c r="F633" s="69" t="s">
        <v>118</v>
      </c>
      <c r="G633" s="69" t="s">
        <v>118</v>
      </c>
      <c r="H633" s="69">
        <v>16359</v>
      </c>
      <c r="I633" s="69" t="s">
        <v>60</v>
      </c>
    </row>
    <row r="634" spans="1:9" x14ac:dyDescent="0.25">
      <c r="A634" s="156">
        <v>46030</v>
      </c>
      <c r="B634" s="69" t="s">
        <v>733</v>
      </c>
      <c r="C634" s="69">
        <v>5</v>
      </c>
      <c r="D634" s="69" t="s">
        <v>4</v>
      </c>
      <c r="E634" s="69" t="s">
        <v>27</v>
      </c>
      <c r="F634" s="69" t="s">
        <v>118</v>
      </c>
      <c r="G634" s="69" t="s">
        <v>118</v>
      </c>
      <c r="H634" s="69">
        <v>1202.5530000000099</v>
      </c>
      <c r="I634" s="69" t="s">
        <v>107</v>
      </c>
    </row>
    <row r="635" spans="1:9" x14ac:dyDescent="0.25">
      <c r="A635" s="156">
        <v>46030</v>
      </c>
      <c r="B635" s="69" t="s">
        <v>733</v>
      </c>
      <c r="C635" s="69">
        <v>5</v>
      </c>
      <c r="D635" s="69" t="s">
        <v>4</v>
      </c>
      <c r="E635" s="69" t="s">
        <v>27</v>
      </c>
      <c r="F635" s="69" t="s">
        <v>712</v>
      </c>
      <c r="G635" s="69" t="s">
        <v>118</v>
      </c>
      <c r="H635" s="69">
        <v>11.6969999999999</v>
      </c>
      <c r="I635" s="69" t="s">
        <v>585</v>
      </c>
    </row>
    <row r="636" spans="1:9" x14ac:dyDescent="0.25">
      <c r="A636" s="156">
        <v>46030</v>
      </c>
      <c r="B636" s="69" t="s">
        <v>733</v>
      </c>
      <c r="C636" s="69">
        <v>5</v>
      </c>
      <c r="D636" s="69" t="s">
        <v>4</v>
      </c>
      <c r="E636" s="69" t="s">
        <v>27</v>
      </c>
      <c r="F636" s="69" t="s">
        <v>118</v>
      </c>
      <c r="G636" s="69" t="s">
        <v>118</v>
      </c>
      <c r="H636" s="69">
        <v>241.46600000000001</v>
      </c>
      <c r="I636" s="69" t="s">
        <v>80</v>
      </c>
    </row>
    <row r="637" spans="1:9" x14ac:dyDescent="0.25">
      <c r="A637" s="156">
        <v>46030</v>
      </c>
      <c r="B637" s="69" t="s">
        <v>733</v>
      </c>
      <c r="C637" s="69">
        <v>5</v>
      </c>
      <c r="D637" s="69" t="s">
        <v>44</v>
      </c>
      <c r="E637" s="69" t="s">
        <v>47</v>
      </c>
      <c r="F637" s="69" t="s">
        <v>118</v>
      </c>
      <c r="G637" s="69" t="s">
        <v>118</v>
      </c>
      <c r="H637" s="69">
        <v>30.4643333333333</v>
      </c>
      <c r="I637" s="69" t="s">
        <v>80</v>
      </c>
    </row>
    <row r="638" spans="1:9" x14ac:dyDescent="0.25">
      <c r="A638" s="156">
        <v>46030</v>
      </c>
      <c r="B638" s="69" t="s">
        <v>733</v>
      </c>
      <c r="C638" s="69">
        <v>5</v>
      </c>
      <c r="D638" s="69" t="s">
        <v>44</v>
      </c>
      <c r="E638" s="69" t="s">
        <v>47</v>
      </c>
      <c r="F638" s="69" t="s">
        <v>118</v>
      </c>
      <c r="G638" s="69" t="s">
        <v>118</v>
      </c>
      <c r="H638" s="69">
        <v>4889</v>
      </c>
      <c r="I638" s="69" t="s">
        <v>60</v>
      </c>
    </row>
    <row r="639" spans="1:9" x14ac:dyDescent="0.25">
      <c r="A639" s="156">
        <v>46030</v>
      </c>
      <c r="B639" s="69" t="s">
        <v>733</v>
      </c>
      <c r="C639" s="69">
        <v>5</v>
      </c>
      <c r="D639" s="69" t="s">
        <v>44</v>
      </c>
      <c r="E639" s="69" t="s">
        <v>47</v>
      </c>
      <c r="F639" s="69" t="s">
        <v>118</v>
      </c>
      <c r="G639" s="69" t="s">
        <v>118</v>
      </c>
      <c r="H639" s="69">
        <v>271.49400000000003</v>
      </c>
      <c r="I639" s="69" t="s">
        <v>107</v>
      </c>
    </row>
    <row r="640" spans="1:9" x14ac:dyDescent="0.25">
      <c r="A640" s="156">
        <v>46030</v>
      </c>
      <c r="B640" s="69" t="s">
        <v>733</v>
      </c>
      <c r="C640" s="69">
        <v>5</v>
      </c>
      <c r="D640" s="69" t="s">
        <v>44</v>
      </c>
      <c r="E640" s="69" t="s">
        <v>47</v>
      </c>
      <c r="F640" s="69" t="s">
        <v>118</v>
      </c>
      <c r="G640" s="69" t="s">
        <v>118</v>
      </c>
      <c r="H640" s="69">
        <v>1438.7566666666701</v>
      </c>
      <c r="I640" s="69" t="s">
        <v>55</v>
      </c>
    </row>
    <row r="641" spans="1:9" x14ac:dyDescent="0.25">
      <c r="A641" s="156">
        <v>46030</v>
      </c>
      <c r="B641" s="69" t="s">
        <v>733</v>
      </c>
      <c r="C641" s="69">
        <v>5</v>
      </c>
      <c r="D641" s="69" t="s">
        <v>44</v>
      </c>
      <c r="E641" s="69" t="s">
        <v>47</v>
      </c>
      <c r="F641" s="69" t="s">
        <v>118</v>
      </c>
      <c r="G641" s="69" t="s">
        <v>118</v>
      </c>
      <c r="H641" s="69">
        <v>216.808999999999</v>
      </c>
      <c r="I641" s="69" t="s">
        <v>108</v>
      </c>
    </row>
    <row r="642" spans="1:9" x14ac:dyDescent="0.25">
      <c r="A642" s="156">
        <v>46030</v>
      </c>
      <c r="B642" s="69" t="s">
        <v>733</v>
      </c>
      <c r="C642" s="69">
        <v>5</v>
      </c>
      <c r="D642" s="69" t="s">
        <v>44</v>
      </c>
      <c r="E642" s="69" t="s">
        <v>48</v>
      </c>
      <c r="F642" s="69" t="s">
        <v>118</v>
      </c>
      <c r="G642" s="69" t="s">
        <v>118</v>
      </c>
      <c r="H642" s="69">
        <v>260.04299999999898</v>
      </c>
      <c r="I642" s="69" t="s">
        <v>108</v>
      </c>
    </row>
    <row r="643" spans="1:9" x14ac:dyDescent="0.25">
      <c r="A643" s="156">
        <v>46030</v>
      </c>
      <c r="B643" s="69" t="s">
        <v>733</v>
      </c>
      <c r="C643" s="69">
        <v>5</v>
      </c>
      <c r="D643" s="69" t="s">
        <v>44</v>
      </c>
      <c r="E643" s="69" t="s">
        <v>48</v>
      </c>
      <c r="F643" s="69" t="s">
        <v>118</v>
      </c>
      <c r="G643" s="69" t="s">
        <v>118</v>
      </c>
      <c r="H643" s="69">
        <v>1498.5226666666599</v>
      </c>
      <c r="I643" s="69" t="s">
        <v>55</v>
      </c>
    </row>
    <row r="644" spans="1:9" x14ac:dyDescent="0.25">
      <c r="A644" s="156">
        <v>46030</v>
      </c>
      <c r="B644" s="69" t="s">
        <v>733</v>
      </c>
      <c r="C644" s="69">
        <v>5</v>
      </c>
      <c r="D644" s="69" t="s">
        <v>119</v>
      </c>
      <c r="E644" s="69" t="s">
        <v>48</v>
      </c>
      <c r="F644" s="69" t="s">
        <v>710</v>
      </c>
      <c r="G644" s="69" t="s">
        <v>118</v>
      </c>
      <c r="H644" s="69">
        <v>19.7669999999999</v>
      </c>
      <c r="I644" s="69" t="s">
        <v>584</v>
      </c>
    </row>
    <row r="645" spans="1:9" x14ac:dyDescent="0.25">
      <c r="A645" s="156">
        <v>46030</v>
      </c>
      <c r="B645" s="69" t="s">
        <v>733</v>
      </c>
      <c r="C645" s="69">
        <v>5</v>
      </c>
      <c r="D645" s="69" t="s">
        <v>119</v>
      </c>
      <c r="E645" s="69" t="s">
        <v>48</v>
      </c>
      <c r="F645" s="69" t="s">
        <v>712</v>
      </c>
      <c r="G645" s="69" t="s">
        <v>118</v>
      </c>
      <c r="H645" s="69">
        <v>11.6969999999999</v>
      </c>
      <c r="I645" s="69" t="s">
        <v>584</v>
      </c>
    </row>
    <row r="646" spans="1:9" x14ac:dyDescent="0.25">
      <c r="A646" s="156">
        <v>46030</v>
      </c>
      <c r="B646" s="69" t="s">
        <v>733</v>
      </c>
      <c r="C646" s="69">
        <v>5</v>
      </c>
      <c r="D646" s="69" t="s">
        <v>119</v>
      </c>
      <c r="E646" s="69" t="s">
        <v>48</v>
      </c>
      <c r="F646" s="69" t="s">
        <v>712</v>
      </c>
      <c r="G646" s="69" t="s">
        <v>118</v>
      </c>
      <c r="H646" s="69">
        <v>11.6969999999999</v>
      </c>
      <c r="I646" s="69" t="s">
        <v>585</v>
      </c>
    </row>
    <row r="647" spans="1:9" x14ac:dyDescent="0.25">
      <c r="A647" s="156">
        <v>46030</v>
      </c>
      <c r="B647" s="69" t="s">
        <v>733</v>
      </c>
      <c r="C647" s="69">
        <v>5</v>
      </c>
      <c r="D647" s="69" t="s">
        <v>44</v>
      </c>
      <c r="E647" s="69" t="s">
        <v>48</v>
      </c>
      <c r="F647" s="69" t="s">
        <v>118</v>
      </c>
      <c r="G647" s="69" t="s">
        <v>118</v>
      </c>
      <c r="H647" s="69">
        <v>408.90033333333798</v>
      </c>
      <c r="I647" s="69" t="s">
        <v>107</v>
      </c>
    </row>
    <row r="648" spans="1:9" x14ac:dyDescent="0.25">
      <c r="A648" s="156">
        <v>46030</v>
      </c>
      <c r="B648" s="69" t="s">
        <v>733</v>
      </c>
      <c r="C648" s="69">
        <v>5</v>
      </c>
      <c r="D648" s="69" t="s">
        <v>44</v>
      </c>
      <c r="E648" s="69" t="s">
        <v>48</v>
      </c>
      <c r="F648" s="69" t="s">
        <v>118</v>
      </c>
      <c r="G648" s="69" t="s">
        <v>118</v>
      </c>
      <c r="H648" s="69">
        <v>5938</v>
      </c>
      <c r="I648" s="69" t="s">
        <v>60</v>
      </c>
    </row>
    <row r="649" spans="1:9" x14ac:dyDescent="0.25">
      <c r="A649" s="156">
        <v>46030</v>
      </c>
      <c r="B649" s="69" t="s">
        <v>733</v>
      </c>
      <c r="C649" s="69">
        <v>5</v>
      </c>
      <c r="D649" s="69" t="s">
        <v>44</v>
      </c>
      <c r="E649" s="69" t="s">
        <v>48</v>
      </c>
      <c r="F649" s="69" t="s">
        <v>118</v>
      </c>
      <c r="G649" s="69" t="s">
        <v>118</v>
      </c>
      <c r="H649" s="69">
        <v>68.553666666666402</v>
      </c>
      <c r="I649" s="69" t="s">
        <v>80</v>
      </c>
    </row>
    <row r="650" spans="1:9" x14ac:dyDescent="0.25">
      <c r="A650" s="156">
        <v>46030</v>
      </c>
      <c r="B650" s="69" t="s">
        <v>733</v>
      </c>
      <c r="C650" s="69">
        <v>5</v>
      </c>
      <c r="D650" s="69" t="s">
        <v>44</v>
      </c>
      <c r="E650" s="69" t="s">
        <v>49</v>
      </c>
      <c r="F650" s="69" t="s">
        <v>118</v>
      </c>
      <c r="G650" s="69" t="s">
        <v>118</v>
      </c>
      <c r="H650" s="69">
        <v>142.44799999999901</v>
      </c>
      <c r="I650" s="69" t="s">
        <v>80</v>
      </c>
    </row>
    <row r="651" spans="1:9" x14ac:dyDescent="0.25">
      <c r="A651" s="156">
        <v>46030</v>
      </c>
      <c r="B651" s="69" t="s">
        <v>733</v>
      </c>
      <c r="C651" s="69">
        <v>5</v>
      </c>
      <c r="D651" s="69" t="s">
        <v>44</v>
      </c>
      <c r="E651" s="69" t="s">
        <v>49</v>
      </c>
      <c r="F651" s="69" t="s">
        <v>118</v>
      </c>
      <c r="G651" s="69" t="s">
        <v>118</v>
      </c>
      <c r="H651" s="69">
        <v>5796</v>
      </c>
      <c r="I651" s="69" t="s">
        <v>60</v>
      </c>
    </row>
    <row r="652" spans="1:9" x14ac:dyDescent="0.25">
      <c r="A652" s="156">
        <v>46030</v>
      </c>
      <c r="B652" s="69" t="s">
        <v>733</v>
      </c>
      <c r="C652" s="69">
        <v>5</v>
      </c>
      <c r="D652" s="69" t="s">
        <v>44</v>
      </c>
      <c r="E652" s="69" t="s">
        <v>49</v>
      </c>
      <c r="F652" s="69" t="s">
        <v>118</v>
      </c>
      <c r="G652" s="69" t="s">
        <v>118</v>
      </c>
      <c r="H652" s="69">
        <v>522.15866666667796</v>
      </c>
      <c r="I652" s="69" t="s">
        <v>107</v>
      </c>
    </row>
    <row r="653" spans="1:9" x14ac:dyDescent="0.25">
      <c r="A653" s="156">
        <v>46030</v>
      </c>
      <c r="B653" s="69" t="s">
        <v>733</v>
      </c>
      <c r="C653" s="69">
        <v>5</v>
      </c>
      <c r="D653" s="69" t="s">
        <v>119</v>
      </c>
      <c r="E653" s="69" t="s">
        <v>49</v>
      </c>
      <c r="F653" s="69" t="s">
        <v>688</v>
      </c>
      <c r="G653" s="69" t="s">
        <v>118</v>
      </c>
      <c r="H653" s="69">
        <v>95.147333333333293</v>
      </c>
      <c r="I653" s="69" t="s">
        <v>584</v>
      </c>
    </row>
    <row r="654" spans="1:9" x14ac:dyDescent="0.25">
      <c r="A654" s="156">
        <v>46030</v>
      </c>
      <c r="B654" s="69" t="s">
        <v>733</v>
      </c>
      <c r="C654" s="69">
        <v>5</v>
      </c>
      <c r="D654" s="69" t="s">
        <v>44</v>
      </c>
      <c r="E654" s="69" t="s">
        <v>49</v>
      </c>
      <c r="F654" s="69" t="s">
        <v>118</v>
      </c>
      <c r="G654" s="69" t="s">
        <v>118</v>
      </c>
      <c r="H654" s="69">
        <v>1539.66433333332</v>
      </c>
      <c r="I654" s="69" t="s">
        <v>55</v>
      </c>
    </row>
    <row r="655" spans="1:9" x14ac:dyDescent="0.25">
      <c r="A655" s="156">
        <v>46030</v>
      </c>
      <c r="B655" s="69" t="s">
        <v>733</v>
      </c>
      <c r="C655" s="69">
        <v>5</v>
      </c>
      <c r="D655" s="69" t="s">
        <v>44</v>
      </c>
      <c r="E655" s="69" t="s">
        <v>49</v>
      </c>
      <c r="F655" s="69" t="s">
        <v>118</v>
      </c>
      <c r="G655" s="69" t="s">
        <v>118</v>
      </c>
      <c r="H655" s="69">
        <v>271.17399999999799</v>
      </c>
      <c r="I655" s="69" t="s">
        <v>108</v>
      </c>
    </row>
    <row r="656" spans="1:9" x14ac:dyDescent="0.25">
      <c r="A656" s="156">
        <v>46030</v>
      </c>
      <c r="B656" s="69" t="s">
        <v>733</v>
      </c>
      <c r="C656" s="69">
        <v>5</v>
      </c>
      <c r="D656" s="69" t="s">
        <v>4</v>
      </c>
      <c r="E656" s="69" t="s">
        <v>28</v>
      </c>
      <c r="F656" s="69" t="s">
        <v>118</v>
      </c>
      <c r="G656" s="69" t="s">
        <v>118</v>
      </c>
      <c r="H656" s="69">
        <v>294.947333333335</v>
      </c>
      <c r="I656" s="69" t="s">
        <v>108</v>
      </c>
    </row>
    <row r="657" spans="1:9" x14ac:dyDescent="0.25">
      <c r="A657" s="156">
        <v>46030</v>
      </c>
      <c r="B657" s="69" t="s">
        <v>733</v>
      </c>
      <c r="C657" s="69">
        <v>5</v>
      </c>
      <c r="D657" s="69" t="s">
        <v>119</v>
      </c>
      <c r="E657" s="69" t="s">
        <v>28</v>
      </c>
      <c r="F657" s="69" t="s">
        <v>726</v>
      </c>
      <c r="G657" s="69" t="s">
        <v>118</v>
      </c>
      <c r="H657" s="69">
        <v>23.861999999999899</v>
      </c>
      <c r="I657" s="69" t="s">
        <v>584</v>
      </c>
    </row>
    <row r="658" spans="1:9" x14ac:dyDescent="0.25">
      <c r="A658" s="156">
        <v>46030</v>
      </c>
      <c r="B658" s="69" t="s">
        <v>733</v>
      </c>
      <c r="C658" s="69">
        <v>5</v>
      </c>
      <c r="D658" s="69" t="s">
        <v>4</v>
      </c>
      <c r="E658" s="69" t="s">
        <v>28</v>
      </c>
      <c r="F658" s="69" t="s">
        <v>118</v>
      </c>
      <c r="G658" s="69" t="s">
        <v>118</v>
      </c>
      <c r="H658" s="69">
        <v>1365.28033333333</v>
      </c>
      <c r="I658" s="69" t="s">
        <v>55</v>
      </c>
    </row>
    <row r="659" spans="1:9" x14ac:dyDescent="0.25">
      <c r="A659" s="156">
        <v>46030</v>
      </c>
      <c r="B659" s="69" t="s">
        <v>733</v>
      </c>
      <c r="C659" s="69">
        <v>5</v>
      </c>
      <c r="D659" s="69" t="s">
        <v>4</v>
      </c>
      <c r="E659" s="69" t="s">
        <v>28</v>
      </c>
      <c r="F659" s="69" t="s">
        <v>118</v>
      </c>
      <c r="G659" s="69" t="s">
        <v>658</v>
      </c>
      <c r="H659" s="69">
        <v>6.8939999999999904</v>
      </c>
      <c r="I659" s="69" t="s">
        <v>676</v>
      </c>
    </row>
    <row r="660" spans="1:9" x14ac:dyDescent="0.25">
      <c r="A660" s="156">
        <v>46030</v>
      </c>
      <c r="B660" s="69" t="s">
        <v>733</v>
      </c>
      <c r="C660" s="69">
        <v>5</v>
      </c>
      <c r="D660" s="69" t="s">
        <v>4</v>
      </c>
      <c r="E660" s="69" t="s">
        <v>28</v>
      </c>
      <c r="F660" s="69" t="s">
        <v>118</v>
      </c>
      <c r="G660" s="69" t="s">
        <v>654</v>
      </c>
      <c r="H660" s="69">
        <v>17.205666666666598</v>
      </c>
      <c r="I660" s="69" t="s">
        <v>676</v>
      </c>
    </row>
    <row r="661" spans="1:9" x14ac:dyDescent="0.25">
      <c r="A661" s="156">
        <v>46030</v>
      </c>
      <c r="B661" s="69" t="s">
        <v>733</v>
      </c>
      <c r="C661" s="69">
        <v>5</v>
      </c>
      <c r="D661" s="69" t="s">
        <v>4</v>
      </c>
      <c r="E661" s="69" t="s">
        <v>28</v>
      </c>
      <c r="F661" s="69" t="s">
        <v>118</v>
      </c>
      <c r="G661" s="69" t="s">
        <v>656</v>
      </c>
      <c r="H661" s="69">
        <v>8.80833333333333</v>
      </c>
      <c r="I661" s="69" t="s">
        <v>676</v>
      </c>
    </row>
    <row r="662" spans="1:9" x14ac:dyDescent="0.25">
      <c r="A662" s="156">
        <v>46030</v>
      </c>
      <c r="B662" s="69" t="s">
        <v>733</v>
      </c>
      <c r="C662" s="69">
        <v>5</v>
      </c>
      <c r="D662" s="69" t="s">
        <v>4</v>
      </c>
      <c r="E662" s="69" t="s">
        <v>28</v>
      </c>
      <c r="F662" s="69" t="s">
        <v>118</v>
      </c>
      <c r="G662" s="69" t="s">
        <v>632</v>
      </c>
      <c r="H662" s="69">
        <v>16.361333333333299</v>
      </c>
      <c r="I662" s="69" t="s">
        <v>676</v>
      </c>
    </row>
    <row r="663" spans="1:9" x14ac:dyDescent="0.25">
      <c r="A663" s="156">
        <v>46030</v>
      </c>
      <c r="B663" s="69" t="s">
        <v>733</v>
      </c>
      <c r="C663" s="69">
        <v>5</v>
      </c>
      <c r="D663" s="69" t="s">
        <v>4</v>
      </c>
      <c r="E663" s="69" t="s">
        <v>28</v>
      </c>
      <c r="F663" s="69" t="s">
        <v>118</v>
      </c>
      <c r="G663" s="69" t="s">
        <v>118</v>
      </c>
      <c r="H663" s="69">
        <v>209.72333333333401</v>
      </c>
      <c r="I663" s="69" t="s">
        <v>107</v>
      </c>
    </row>
    <row r="664" spans="1:9" x14ac:dyDescent="0.25">
      <c r="A664" s="156">
        <v>46030</v>
      </c>
      <c r="B664" s="69" t="s">
        <v>733</v>
      </c>
      <c r="C664" s="69">
        <v>5</v>
      </c>
      <c r="D664" s="69" t="s">
        <v>4</v>
      </c>
      <c r="E664" s="69" t="s">
        <v>28</v>
      </c>
      <c r="F664" s="69" t="s">
        <v>118</v>
      </c>
      <c r="G664" s="69" t="s">
        <v>118</v>
      </c>
      <c r="H664" s="69">
        <v>4919</v>
      </c>
      <c r="I664" s="69" t="s">
        <v>60</v>
      </c>
    </row>
    <row r="665" spans="1:9" x14ac:dyDescent="0.25">
      <c r="A665" s="156">
        <v>46030</v>
      </c>
      <c r="B665" s="69" t="s">
        <v>733</v>
      </c>
      <c r="C665" s="69">
        <v>5</v>
      </c>
      <c r="D665" s="69" t="s">
        <v>4</v>
      </c>
      <c r="E665" s="69" t="s">
        <v>28</v>
      </c>
      <c r="F665" s="69" t="s">
        <v>118</v>
      </c>
      <c r="G665" s="69" t="s">
        <v>118</v>
      </c>
      <c r="H665" s="69">
        <v>122.84633333333301</v>
      </c>
      <c r="I665" s="69" t="s">
        <v>80</v>
      </c>
    </row>
    <row r="666" spans="1:9" x14ac:dyDescent="0.25">
      <c r="A666" s="156">
        <v>46030</v>
      </c>
      <c r="B666" s="69" t="s">
        <v>733</v>
      </c>
      <c r="C666" s="69">
        <v>5</v>
      </c>
      <c r="D666" s="69" t="s">
        <v>4</v>
      </c>
      <c r="E666" s="69" t="s">
        <v>29</v>
      </c>
      <c r="F666" s="69" t="s">
        <v>118</v>
      </c>
      <c r="G666" s="69" t="s">
        <v>118</v>
      </c>
      <c r="H666" s="69">
        <v>42.087999999999901</v>
      </c>
      <c r="I666" s="69" t="s">
        <v>80</v>
      </c>
    </row>
    <row r="667" spans="1:9" x14ac:dyDescent="0.25">
      <c r="A667" s="156">
        <v>46030</v>
      </c>
      <c r="B667" s="69" t="s">
        <v>733</v>
      </c>
      <c r="C667" s="69">
        <v>5</v>
      </c>
      <c r="D667" s="69" t="s">
        <v>4</v>
      </c>
      <c r="E667" s="69" t="s">
        <v>29</v>
      </c>
      <c r="F667" s="69" t="s">
        <v>118</v>
      </c>
      <c r="G667" s="69" t="s">
        <v>118</v>
      </c>
      <c r="H667" s="69">
        <v>4366</v>
      </c>
      <c r="I667" s="69" t="s">
        <v>60</v>
      </c>
    </row>
    <row r="668" spans="1:9" x14ac:dyDescent="0.25">
      <c r="A668" s="156">
        <v>46030</v>
      </c>
      <c r="B668" s="69" t="s">
        <v>733</v>
      </c>
      <c r="C668" s="69">
        <v>5</v>
      </c>
      <c r="D668" s="69" t="s">
        <v>4</v>
      </c>
      <c r="E668" s="69" t="s">
        <v>29</v>
      </c>
      <c r="F668" s="69" t="s">
        <v>118</v>
      </c>
      <c r="G668" s="69" t="s">
        <v>118</v>
      </c>
      <c r="H668" s="69">
        <v>361.88466666666301</v>
      </c>
      <c r="I668" s="69" t="s">
        <v>107</v>
      </c>
    </row>
    <row r="669" spans="1:9" x14ac:dyDescent="0.25">
      <c r="A669" s="156">
        <v>46030</v>
      </c>
      <c r="B669" s="69" t="s">
        <v>733</v>
      </c>
      <c r="C669" s="69">
        <v>5</v>
      </c>
      <c r="D669" s="69" t="s">
        <v>4</v>
      </c>
      <c r="E669" s="69" t="s">
        <v>29</v>
      </c>
      <c r="F669" s="69" t="s">
        <v>118</v>
      </c>
      <c r="G669" s="69" t="s">
        <v>634</v>
      </c>
      <c r="H669" s="69">
        <v>14.2863333333333</v>
      </c>
      <c r="I669" s="69" t="s">
        <v>676</v>
      </c>
    </row>
    <row r="670" spans="1:9" x14ac:dyDescent="0.25">
      <c r="A670" s="156">
        <v>46030</v>
      </c>
      <c r="B670" s="69" t="s">
        <v>733</v>
      </c>
      <c r="C670" s="69">
        <v>5</v>
      </c>
      <c r="D670" s="69" t="s">
        <v>4</v>
      </c>
      <c r="E670" s="69" t="s">
        <v>29</v>
      </c>
      <c r="F670" s="69" t="s">
        <v>118</v>
      </c>
      <c r="G670" s="69" t="s">
        <v>118</v>
      </c>
      <c r="H670" s="69">
        <v>1271.9776666666701</v>
      </c>
      <c r="I670" s="69" t="s">
        <v>55</v>
      </c>
    </row>
    <row r="671" spans="1:9" x14ac:dyDescent="0.25">
      <c r="A671" s="156">
        <v>46030</v>
      </c>
      <c r="B671" s="69" t="s">
        <v>733</v>
      </c>
      <c r="C671" s="69">
        <v>5</v>
      </c>
      <c r="D671" s="69" t="s">
        <v>119</v>
      </c>
      <c r="E671" s="69" t="s">
        <v>29</v>
      </c>
      <c r="F671" s="69" t="s">
        <v>728</v>
      </c>
      <c r="G671" s="69" t="s">
        <v>118</v>
      </c>
      <c r="H671" s="69">
        <v>9.2383333333333297</v>
      </c>
      <c r="I671" s="69" t="s">
        <v>584</v>
      </c>
    </row>
    <row r="672" spans="1:9" x14ac:dyDescent="0.25">
      <c r="A672" s="156">
        <v>46030</v>
      </c>
      <c r="B672" s="69" t="s">
        <v>733</v>
      </c>
      <c r="C672" s="69">
        <v>5</v>
      </c>
      <c r="D672" s="69" t="s">
        <v>4</v>
      </c>
      <c r="E672" s="69" t="s">
        <v>29</v>
      </c>
      <c r="F672" s="69" t="s">
        <v>118</v>
      </c>
      <c r="G672" s="69" t="s">
        <v>118</v>
      </c>
      <c r="H672" s="69">
        <v>157.38200000000001</v>
      </c>
      <c r="I672" s="69" t="s">
        <v>108</v>
      </c>
    </row>
    <row r="673" spans="1:9" x14ac:dyDescent="0.25">
      <c r="A673" s="156">
        <v>46030</v>
      </c>
      <c r="B673" s="69" t="s">
        <v>733</v>
      </c>
      <c r="C673" s="69">
        <v>5</v>
      </c>
      <c r="D673" s="69" t="s">
        <v>4</v>
      </c>
      <c r="E673" s="69" t="s">
        <v>30</v>
      </c>
      <c r="F673" s="69" t="s">
        <v>118</v>
      </c>
      <c r="G673" s="69" t="s">
        <v>118</v>
      </c>
      <c r="H673" s="69">
        <v>172.40799999999999</v>
      </c>
      <c r="I673" s="69" t="s">
        <v>108</v>
      </c>
    </row>
    <row r="674" spans="1:9" x14ac:dyDescent="0.25">
      <c r="A674" s="156">
        <v>46030</v>
      </c>
      <c r="B674" s="69" t="s">
        <v>733</v>
      </c>
      <c r="C674" s="69">
        <v>5</v>
      </c>
      <c r="D674" s="69" t="s">
        <v>119</v>
      </c>
      <c r="E674" s="69" t="s">
        <v>30</v>
      </c>
      <c r="F674" s="69" t="s">
        <v>729</v>
      </c>
      <c r="G674" s="69" t="s">
        <v>118</v>
      </c>
      <c r="H674" s="69">
        <v>8.3336666666666606</v>
      </c>
      <c r="I674" s="69" t="s">
        <v>584</v>
      </c>
    </row>
    <row r="675" spans="1:9" x14ac:dyDescent="0.25">
      <c r="A675" s="156">
        <v>46030</v>
      </c>
      <c r="B675" s="69" t="s">
        <v>733</v>
      </c>
      <c r="C675" s="69">
        <v>5</v>
      </c>
      <c r="D675" s="69" t="s">
        <v>4</v>
      </c>
      <c r="E675" s="69" t="s">
        <v>30</v>
      </c>
      <c r="F675" s="69" t="s">
        <v>118</v>
      </c>
      <c r="G675" s="69" t="s">
        <v>118</v>
      </c>
      <c r="H675" s="69">
        <v>1436.5940000000001</v>
      </c>
      <c r="I675" s="69" t="s">
        <v>55</v>
      </c>
    </row>
    <row r="676" spans="1:9" x14ac:dyDescent="0.25">
      <c r="A676" s="156">
        <v>46030</v>
      </c>
      <c r="B676" s="69" t="s">
        <v>733</v>
      </c>
      <c r="C676" s="69">
        <v>5</v>
      </c>
      <c r="D676" s="69" t="s">
        <v>4</v>
      </c>
      <c r="E676" s="69" t="s">
        <v>30</v>
      </c>
      <c r="F676" s="69" t="s">
        <v>118</v>
      </c>
      <c r="G676" s="69" t="s">
        <v>118</v>
      </c>
      <c r="H676" s="69">
        <v>261.50966666666898</v>
      </c>
      <c r="I676" s="69" t="s">
        <v>107</v>
      </c>
    </row>
    <row r="677" spans="1:9" x14ac:dyDescent="0.25">
      <c r="A677" s="156">
        <v>46030</v>
      </c>
      <c r="B677" s="69" t="s">
        <v>733</v>
      </c>
      <c r="C677" s="69">
        <v>5</v>
      </c>
      <c r="D677" s="69" t="s">
        <v>4</v>
      </c>
      <c r="E677" s="69" t="s">
        <v>30</v>
      </c>
      <c r="F677" s="69" t="s">
        <v>118</v>
      </c>
      <c r="G677" s="69" t="s">
        <v>118</v>
      </c>
      <c r="H677" s="69">
        <v>4707</v>
      </c>
      <c r="I677" s="69" t="s">
        <v>60</v>
      </c>
    </row>
    <row r="678" spans="1:9" x14ac:dyDescent="0.25">
      <c r="A678" s="156">
        <v>46030</v>
      </c>
      <c r="B678" s="69" t="s">
        <v>733</v>
      </c>
      <c r="C678" s="69">
        <v>5</v>
      </c>
      <c r="D678" s="69" t="s">
        <v>4</v>
      </c>
      <c r="E678" s="69" t="s">
        <v>30</v>
      </c>
      <c r="F678" s="69" t="s">
        <v>118</v>
      </c>
      <c r="G678" s="69" t="s">
        <v>118</v>
      </c>
      <c r="H678" s="69">
        <v>28.067333333333298</v>
      </c>
      <c r="I678" s="69" t="s">
        <v>80</v>
      </c>
    </row>
    <row r="679" spans="1:9" x14ac:dyDescent="0.25">
      <c r="A679" s="156">
        <v>46030</v>
      </c>
      <c r="B679" s="69" t="s">
        <v>733</v>
      </c>
      <c r="C679" s="69">
        <v>5</v>
      </c>
      <c r="D679" s="69" t="s">
        <v>4</v>
      </c>
      <c r="E679" s="69" t="s">
        <v>31</v>
      </c>
      <c r="F679" s="69" t="s">
        <v>118</v>
      </c>
      <c r="G679" s="69" t="s">
        <v>118</v>
      </c>
      <c r="H679" s="69">
        <v>143.91366666666599</v>
      </c>
      <c r="I679" s="69" t="s">
        <v>80</v>
      </c>
    </row>
    <row r="680" spans="1:9" x14ac:dyDescent="0.25">
      <c r="A680" s="156">
        <v>46030</v>
      </c>
      <c r="B680" s="69" t="s">
        <v>733</v>
      </c>
      <c r="C680" s="69">
        <v>5</v>
      </c>
      <c r="D680" s="69" t="s">
        <v>4</v>
      </c>
      <c r="E680" s="69" t="s">
        <v>31</v>
      </c>
      <c r="F680" s="69" t="s">
        <v>715</v>
      </c>
      <c r="G680" s="69" t="s">
        <v>118</v>
      </c>
      <c r="H680" s="69">
        <v>56.165666666666503</v>
      </c>
      <c r="I680" s="69" t="s">
        <v>585</v>
      </c>
    </row>
    <row r="681" spans="1:9" x14ac:dyDescent="0.25">
      <c r="A681" s="156">
        <v>46030</v>
      </c>
      <c r="B681" s="69" t="s">
        <v>733</v>
      </c>
      <c r="C681" s="69">
        <v>5</v>
      </c>
      <c r="D681" s="69" t="s">
        <v>44</v>
      </c>
      <c r="E681" s="69" t="s">
        <v>31</v>
      </c>
      <c r="F681" s="69" t="s">
        <v>118</v>
      </c>
      <c r="G681" s="69" t="s">
        <v>118</v>
      </c>
      <c r="H681" s="69">
        <v>117.468666666666</v>
      </c>
      <c r="I681" s="69" t="s">
        <v>80</v>
      </c>
    </row>
    <row r="682" spans="1:9" x14ac:dyDescent="0.25">
      <c r="A682" s="156">
        <v>46030</v>
      </c>
      <c r="B682" s="69" t="s">
        <v>733</v>
      </c>
      <c r="C682" s="69">
        <v>5</v>
      </c>
      <c r="D682" s="69" t="s">
        <v>44</v>
      </c>
      <c r="E682" s="69" t="s">
        <v>31</v>
      </c>
      <c r="F682" s="69" t="s">
        <v>118</v>
      </c>
      <c r="G682" s="69" t="s">
        <v>118</v>
      </c>
      <c r="H682" s="69">
        <v>8560</v>
      </c>
      <c r="I682" s="69" t="s">
        <v>60</v>
      </c>
    </row>
    <row r="683" spans="1:9" x14ac:dyDescent="0.25">
      <c r="A683" s="156">
        <v>46030</v>
      </c>
      <c r="B683" s="69" t="s">
        <v>733</v>
      </c>
      <c r="C683" s="69">
        <v>5</v>
      </c>
      <c r="D683" s="69" t="s">
        <v>4</v>
      </c>
      <c r="E683" s="69" t="s">
        <v>31</v>
      </c>
      <c r="F683" s="69" t="s">
        <v>118</v>
      </c>
      <c r="G683" s="69" t="s">
        <v>118</v>
      </c>
      <c r="H683" s="69">
        <v>12119</v>
      </c>
      <c r="I683" s="69" t="s">
        <v>60</v>
      </c>
    </row>
    <row r="684" spans="1:9" x14ac:dyDescent="0.25">
      <c r="A684" s="156">
        <v>46030</v>
      </c>
      <c r="B684" s="69" t="s">
        <v>733</v>
      </c>
      <c r="C684" s="69">
        <v>5</v>
      </c>
      <c r="D684" s="69" t="s">
        <v>4</v>
      </c>
      <c r="E684" s="69" t="s">
        <v>31</v>
      </c>
      <c r="F684" s="69" t="s">
        <v>118</v>
      </c>
      <c r="G684" s="69" t="s">
        <v>118</v>
      </c>
      <c r="H684" s="69">
        <v>882.86933333335401</v>
      </c>
      <c r="I684" s="69" t="s">
        <v>107</v>
      </c>
    </row>
    <row r="685" spans="1:9" x14ac:dyDescent="0.25">
      <c r="A685" s="156">
        <v>46030</v>
      </c>
      <c r="B685" s="69" t="s">
        <v>733</v>
      </c>
      <c r="C685" s="69">
        <v>5</v>
      </c>
      <c r="D685" s="69" t="s">
        <v>44</v>
      </c>
      <c r="E685" s="69" t="s">
        <v>31</v>
      </c>
      <c r="F685" s="69" t="s">
        <v>118</v>
      </c>
      <c r="G685" s="69" t="s">
        <v>118</v>
      </c>
      <c r="H685" s="69">
        <v>696.37866666668197</v>
      </c>
      <c r="I685" s="69" t="s">
        <v>107</v>
      </c>
    </row>
    <row r="686" spans="1:9" x14ac:dyDescent="0.25">
      <c r="A686" s="156">
        <v>46030</v>
      </c>
      <c r="B686" s="69" t="s">
        <v>733</v>
      </c>
      <c r="C686" s="69">
        <v>5</v>
      </c>
      <c r="D686" s="69" t="s">
        <v>4</v>
      </c>
      <c r="E686" s="69" t="s">
        <v>31</v>
      </c>
      <c r="F686" s="69" t="s">
        <v>118</v>
      </c>
      <c r="G686" s="69" t="s">
        <v>118</v>
      </c>
      <c r="H686" s="69">
        <v>3720.2963333331199</v>
      </c>
      <c r="I686" s="69" t="s">
        <v>55</v>
      </c>
    </row>
    <row r="687" spans="1:9" x14ac:dyDescent="0.25">
      <c r="A687" s="156">
        <v>46030</v>
      </c>
      <c r="B687" s="69" t="s">
        <v>733</v>
      </c>
      <c r="C687" s="69">
        <v>5</v>
      </c>
      <c r="D687" s="69" t="s">
        <v>119</v>
      </c>
      <c r="E687" s="69" t="s">
        <v>31</v>
      </c>
      <c r="F687" s="69" t="s">
        <v>715</v>
      </c>
      <c r="G687" s="69" t="s">
        <v>118</v>
      </c>
      <c r="H687" s="69">
        <v>56.165666666666503</v>
      </c>
      <c r="I687" s="69" t="s">
        <v>585</v>
      </c>
    </row>
    <row r="688" spans="1:9" x14ac:dyDescent="0.25">
      <c r="A688" s="156">
        <v>46030</v>
      </c>
      <c r="B688" s="69" t="s">
        <v>733</v>
      </c>
      <c r="C688" s="69">
        <v>5</v>
      </c>
      <c r="D688" s="69" t="s">
        <v>4</v>
      </c>
      <c r="E688" s="69" t="s">
        <v>31</v>
      </c>
      <c r="F688" s="69" t="s">
        <v>118</v>
      </c>
      <c r="G688" s="69" t="s">
        <v>667</v>
      </c>
      <c r="H688" s="69">
        <v>7.6396666666666704</v>
      </c>
      <c r="I688" s="69" t="s">
        <v>676</v>
      </c>
    </row>
    <row r="689" spans="1:9" x14ac:dyDescent="0.25">
      <c r="A689" s="156">
        <v>46030</v>
      </c>
      <c r="B689" s="69" t="s">
        <v>733</v>
      </c>
      <c r="C689" s="69">
        <v>5</v>
      </c>
      <c r="D689" s="69" t="s">
        <v>4</v>
      </c>
      <c r="E689" s="69" t="s">
        <v>31</v>
      </c>
      <c r="F689" s="69" t="s">
        <v>118</v>
      </c>
      <c r="G689" s="69" t="s">
        <v>669</v>
      </c>
      <c r="H689" s="69">
        <v>22.947666666666599</v>
      </c>
      <c r="I689" s="69" t="s">
        <v>676</v>
      </c>
    </row>
    <row r="690" spans="1:9" x14ac:dyDescent="0.25">
      <c r="A690" s="156">
        <v>46030</v>
      </c>
      <c r="B690" s="69" t="s">
        <v>733</v>
      </c>
      <c r="C690" s="69">
        <v>5</v>
      </c>
      <c r="D690" s="69" t="s">
        <v>4</v>
      </c>
      <c r="E690" s="69" t="s">
        <v>31</v>
      </c>
      <c r="F690" s="69" t="s">
        <v>118</v>
      </c>
      <c r="G690" s="69" t="s">
        <v>610</v>
      </c>
      <c r="H690" s="69">
        <v>9.7009999999999899</v>
      </c>
      <c r="I690" s="69" t="s">
        <v>676</v>
      </c>
    </row>
    <row r="691" spans="1:9" x14ac:dyDescent="0.25">
      <c r="A691" s="156">
        <v>46030</v>
      </c>
      <c r="B691" s="69" t="s">
        <v>733</v>
      </c>
      <c r="C691" s="69">
        <v>5</v>
      </c>
      <c r="D691" s="69" t="s">
        <v>4</v>
      </c>
      <c r="E691" s="69" t="s">
        <v>31</v>
      </c>
      <c r="F691" s="69" t="s">
        <v>118</v>
      </c>
      <c r="G691" s="69" t="s">
        <v>614</v>
      </c>
      <c r="H691" s="69">
        <v>17.1196666666666</v>
      </c>
      <c r="I691" s="69" t="s">
        <v>676</v>
      </c>
    </row>
    <row r="692" spans="1:9" x14ac:dyDescent="0.25">
      <c r="A692" s="156">
        <v>46030</v>
      </c>
      <c r="B692" s="69" t="s">
        <v>733</v>
      </c>
      <c r="C692" s="69">
        <v>5</v>
      </c>
      <c r="D692" s="69" t="s">
        <v>119</v>
      </c>
      <c r="E692" s="69" t="s">
        <v>31</v>
      </c>
      <c r="F692" s="69" t="s">
        <v>715</v>
      </c>
      <c r="G692" s="69" t="s">
        <v>118</v>
      </c>
      <c r="H692" s="69">
        <v>56.165666666666503</v>
      </c>
      <c r="I692" s="69" t="s">
        <v>584</v>
      </c>
    </row>
    <row r="693" spans="1:9" x14ac:dyDescent="0.25">
      <c r="A693" s="156">
        <v>46030</v>
      </c>
      <c r="B693" s="69" t="s">
        <v>733</v>
      </c>
      <c r="C693" s="69">
        <v>5</v>
      </c>
      <c r="D693" s="69" t="s">
        <v>44</v>
      </c>
      <c r="E693" s="69" t="s">
        <v>31</v>
      </c>
      <c r="F693" s="69" t="s">
        <v>118</v>
      </c>
      <c r="G693" s="69" t="s">
        <v>118</v>
      </c>
      <c r="H693" s="69">
        <v>2631.3339999998798</v>
      </c>
      <c r="I693" s="69" t="s">
        <v>55</v>
      </c>
    </row>
    <row r="694" spans="1:9" x14ac:dyDescent="0.25">
      <c r="A694" s="156">
        <v>46030</v>
      </c>
      <c r="B694" s="69" t="s">
        <v>733</v>
      </c>
      <c r="C694" s="69">
        <v>5</v>
      </c>
      <c r="D694" s="69" t="s">
        <v>4</v>
      </c>
      <c r="E694" s="69" t="s">
        <v>31</v>
      </c>
      <c r="F694" s="69" t="s">
        <v>118</v>
      </c>
      <c r="G694" s="69" t="s">
        <v>118</v>
      </c>
      <c r="H694" s="69">
        <v>560.19333333333395</v>
      </c>
      <c r="I694" s="69" t="s">
        <v>108</v>
      </c>
    </row>
    <row r="695" spans="1:9" x14ac:dyDescent="0.25">
      <c r="A695" s="156">
        <v>46030</v>
      </c>
      <c r="B695" s="69" t="s">
        <v>733</v>
      </c>
      <c r="C695" s="69">
        <v>5</v>
      </c>
      <c r="D695" s="69" t="s">
        <v>44</v>
      </c>
      <c r="E695" s="69" t="s">
        <v>31</v>
      </c>
      <c r="F695" s="69" t="s">
        <v>118</v>
      </c>
      <c r="G695" s="69" t="s">
        <v>118</v>
      </c>
      <c r="H695" s="69">
        <v>560.19333333333395</v>
      </c>
      <c r="I695" s="69" t="s">
        <v>108</v>
      </c>
    </row>
    <row r="696" spans="1:9" x14ac:dyDescent="0.25">
      <c r="A696" s="156">
        <v>46030</v>
      </c>
      <c r="B696" s="69" t="s">
        <v>733</v>
      </c>
      <c r="C696" s="69">
        <v>5</v>
      </c>
      <c r="D696" s="69" t="s">
        <v>44</v>
      </c>
      <c r="E696" s="69" t="s">
        <v>51</v>
      </c>
      <c r="F696" s="69" t="s">
        <v>118</v>
      </c>
      <c r="G696" s="69" t="s">
        <v>118</v>
      </c>
      <c r="H696" s="69">
        <v>1088.96233333332</v>
      </c>
      <c r="I696" s="69" t="s">
        <v>55</v>
      </c>
    </row>
    <row r="697" spans="1:9" x14ac:dyDescent="0.25">
      <c r="A697" s="156">
        <v>46030</v>
      </c>
      <c r="B697" s="69" t="s">
        <v>733</v>
      </c>
      <c r="C697" s="69">
        <v>5</v>
      </c>
      <c r="D697" s="69" t="s">
        <v>44</v>
      </c>
      <c r="E697" s="69" t="s">
        <v>51</v>
      </c>
      <c r="F697" s="69" t="s">
        <v>118</v>
      </c>
      <c r="G697" s="69" t="s">
        <v>118</v>
      </c>
      <c r="H697" s="69">
        <v>186.49066666666701</v>
      </c>
      <c r="I697" s="69" t="s">
        <v>107</v>
      </c>
    </row>
    <row r="698" spans="1:9" x14ac:dyDescent="0.25">
      <c r="A698" s="156">
        <v>46030</v>
      </c>
      <c r="B698" s="69" t="s">
        <v>733</v>
      </c>
      <c r="C698" s="69">
        <v>5</v>
      </c>
      <c r="D698" s="69" t="s">
        <v>44</v>
      </c>
      <c r="E698" s="69" t="s">
        <v>51</v>
      </c>
      <c r="F698" s="69" t="s">
        <v>118</v>
      </c>
      <c r="G698" s="69" t="s">
        <v>118</v>
      </c>
      <c r="H698" s="69">
        <v>3722</v>
      </c>
      <c r="I698" s="69" t="s">
        <v>60</v>
      </c>
    </row>
    <row r="699" spans="1:9" x14ac:dyDescent="0.25">
      <c r="A699" s="156">
        <v>46030</v>
      </c>
      <c r="B699" s="69" t="s">
        <v>733</v>
      </c>
      <c r="C699" s="69">
        <v>5</v>
      </c>
      <c r="D699" s="69" t="s">
        <v>44</v>
      </c>
      <c r="E699" s="69" t="s">
        <v>51</v>
      </c>
      <c r="F699" s="69" t="s">
        <v>118</v>
      </c>
      <c r="G699" s="69" t="s">
        <v>118</v>
      </c>
      <c r="H699" s="69">
        <v>26.444999999999901</v>
      </c>
      <c r="I699" s="69" t="s">
        <v>80</v>
      </c>
    </row>
    <row r="700" spans="1:9" x14ac:dyDescent="0.25">
      <c r="A700" s="156">
        <v>46030</v>
      </c>
      <c r="B700" s="69" t="s">
        <v>733</v>
      </c>
      <c r="C700" s="69">
        <v>5</v>
      </c>
      <c r="D700" s="69" t="s">
        <v>4</v>
      </c>
      <c r="E700" s="69" t="s">
        <v>32</v>
      </c>
      <c r="F700" s="69" t="s">
        <v>118</v>
      </c>
      <c r="G700" s="69" t="s">
        <v>118</v>
      </c>
      <c r="H700" s="69">
        <v>113.123666666666</v>
      </c>
      <c r="I700" s="69" t="s">
        <v>80</v>
      </c>
    </row>
    <row r="701" spans="1:9" x14ac:dyDescent="0.25">
      <c r="A701" s="156">
        <v>46030</v>
      </c>
      <c r="B701" s="69" t="s">
        <v>733</v>
      </c>
      <c r="C701" s="69">
        <v>5</v>
      </c>
      <c r="D701" s="69" t="s">
        <v>4</v>
      </c>
      <c r="E701" s="69" t="s">
        <v>32</v>
      </c>
      <c r="F701" s="69" t="s">
        <v>118</v>
      </c>
      <c r="G701" s="69" t="s">
        <v>118</v>
      </c>
      <c r="H701" s="69">
        <v>254.30700000000201</v>
      </c>
      <c r="I701" s="69" t="s">
        <v>107</v>
      </c>
    </row>
    <row r="702" spans="1:9" x14ac:dyDescent="0.25">
      <c r="A702" s="156">
        <v>46030</v>
      </c>
      <c r="B702" s="69" t="s">
        <v>733</v>
      </c>
      <c r="C702" s="69">
        <v>5</v>
      </c>
      <c r="D702" s="69" t="s">
        <v>4</v>
      </c>
      <c r="E702" s="69" t="s">
        <v>32</v>
      </c>
      <c r="F702" s="69" t="s">
        <v>118</v>
      </c>
      <c r="G702" s="69" t="s">
        <v>118</v>
      </c>
      <c r="H702" s="69">
        <v>6484</v>
      </c>
      <c r="I702" s="69" t="s">
        <v>60</v>
      </c>
    </row>
    <row r="703" spans="1:9" x14ac:dyDescent="0.25">
      <c r="A703" s="156">
        <v>46030</v>
      </c>
      <c r="B703" s="69" t="s">
        <v>733</v>
      </c>
      <c r="C703" s="69">
        <v>5</v>
      </c>
      <c r="D703" s="69" t="s">
        <v>119</v>
      </c>
      <c r="E703" s="69" t="s">
        <v>32</v>
      </c>
      <c r="F703" s="69" t="s">
        <v>698</v>
      </c>
      <c r="G703" s="69" t="s">
        <v>118</v>
      </c>
      <c r="H703" s="69">
        <v>86.364666666666494</v>
      </c>
      <c r="I703" s="69" t="s">
        <v>584</v>
      </c>
    </row>
    <row r="704" spans="1:9" x14ac:dyDescent="0.25">
      <c r="A704" s="156">
        <v>46030</v>
      </c>
      <c r="B704" s="69" t="s">
        <v>733</v>
      </c>
      <c r="C704" s="69">
        <v>5</v>
      </c>
      <c r="D704" s="69" t="s">
        <v>4</v>
      </c>
      <c r="E704" s="69" t="s">
        <v>32</v>
      </c>
      <c r="F704" s="69" t="s">
        <v>118</v>
      </c>
      <c r="G704" s="69" t="s">
        <v>118</v>
      </c>
      <c r="H704" s="69">
        <v>1950.7736666666001</v>
      </c>
      <c r="I704" s="69" t="s">
        <v>55</v>
      </c>
    </row>
    <row r="705" spans="1:9" x14ac:dyDescent="0.25">
      <c r="A705" s="156">
        <v>46030</v>
      </c>
      <c r="B705" s="69" t="s">
        <v>733</v>
      </c>
      <c r="C705" s="69">
        <v>5</v>
      </c>
      <c r="D705" s="69" t="s">
        <v>4</v>
      </c>
      <c r="E705" s="69" t="s">
        <v>32</v>
      </c>
      <c r="F705" s="69" t="s">
        <v>118</v>
      </c>
      <c r="G705" s="69" t="s">
        <v>118</v>
      </c>
      <c r="H705" s="69">
        <v>184.82366666666601</v>
      </c>
      <c r="I705" s="69" t="s">
        <v>108</v>
      </c>
    </row>
    <row r="706" spans="1:9" x14ac:dyDescent="0.25">
      <c r="A706" s="156">
        <v>46030</v>
      </c>
      <c r="B706" s="69" t="s">
        <v>733</v>
      </c>
      <c r="C706" s="69">
        <v>5</v>
      </c>
      <c r="D706" s="69" t="s">
        <v>4</v>
      </c>
      <c r="E706" s="69" t="s">
        <v>33</v>
      </c>
      <c r="F706" s="69" t="s">
        <v>118</v>
      </c>
      <c r="G706" s="69" t="s">
        <v>118</v>
      </c>
      <c r="H706" s="69">
        <v>57.415666666666503</v>
      </c>
      <c r="I706" s="69" t="s">
        <v>108</v>
      </c>
    </row>
    <row r="707" spans="1:9" x14ac:dyDescent="0.25">
      <c r="A707" s="156">
        <v>46030</v>
      </c>
      <c r="B707" s="69" t="s">
        <v>733</v>
      </c>
      <c r="C707" s="69">
        <v>5</v>
      </c>
      <c r="D707" s="69" t="s">
        <v>4</v>
      </c>
      <c r="E707" s="69" t="s">
        <v>33</v>
      </c>
      <c r="F707" s="69" t="s">
        <v>118</v>
      </c>
      <c r="G707" s="69" t="s">
        <v>118</v>
      </c>
      <c r="H707" s="69">
        <v>789.62900000000195</v>
      </c>
      <c r="I707" s="69" t="s">
        <v>55</v>
      </c>
    </row>
    <row r="708" spans="1:9" x14ac:dyDescent="0.25">
      <c r="A708" s="156">
        <v>46030</v>
      </c>
      <c r="B708" s="69" t="s">
        <v>733</v>
      </c>
      <c r="C708" s="69">
        <v>5</v>
      </c>
      <c r="D708" s="69" t="s">
        <v>4</v>
      </c>
      <c r="E708" s="69" t="s">
        <v>33</v>
      </c>
      <c r="F708" s="69" t="s">
        <v>118</v>
      </c>
      <c r="G708" s="69" t="s">
        <v>118</v>
      </c>
      <c r="H708" s="69">
        <v>2418</v>
      </c>
      <c r="I708" s="69" t="s">
        <v>60</v>
      </c>
    </row>
    <row r="709" spans="1:9" x14ac:dyDescent="0.25">
      <c r="A709" s="156">
        <v>46030</v>
      </c>
      <c r="B709" s="69" t="s">
        <v>733</v>
      </c>
      <c r="C709" s="69">
        <v>5</v>
      </c>
      <c r="D709" s="69" t="s">
        <v>4</v>
      </c>
      <c r="E709" s="69" t="s">
        <v>33</v>
      </c>
      <c r="F709" s="69" t="s">
        <v>118</v>
      </c>
      <c r="G709" s="69" t="s">
        <v>118</v>
      </c>
      <c r="H709" s="69">
        <v>180.787333333334</v>
      </c>
      <c r="I709" s="69" t="s">
        <v>107</v>
      </c>
    </row>
    <row r="710" spans="1:9" x14ac:dyDescent="0.25">
      <c r="A710" s="156">
        <v>46030</v>
      </c>
      <c r="B710" s="69" t="s">
        <v>733</v>
      </c>
      <c r="C710" s="69">
        <v>5</v>
      </c>
      <c r="D710" s="69" t="s">
        <v>4</v>
      </c>
      <c r="E710" s="69" t="s">
        <v>33</v>
      </c>
      <c r="F710" s="69" t="s">
        <v>118</v>
      </c>
      <c r="G710" s="69" t="s">
        <v>118</v>
      </c>
      <c r="H710" s="69">
        <v>148.07</v>
      </c>
      <c r="I710" s="69" t="s">
        <v>80</v>
      </c>
    </row>
    <row r="711" spans="1:9" x14ac:dyDescent="0.25">
      <c r="A711" s="156">
        <v>46030</v>
      </c>
      <c r="B711" s="69" t="s">
        <v>733</v>
      </c>
      <c r="C711" s="69">
        <v>5</v>
      </c>
      <c r="D711" s="69" t="s">
        <v>4</v>
      </c>
      <c r="E711" s="69" t="s">
        <v>34</v>
      </c>
      <c r="F711" s="69" t="s">
        <v>118</v>
      </c>
      <c r="G711" s="69" t="s">
        <v>118</v>
      </c>
      <c r="H711" s="69">
        <v>19.503999999999898</v>
      </c>
      <c r="I711" s="69" t="s">
        <v>80</v>
      </c>
    </row>
    <row r="712" spans="1:9" x14ac:dyDescent="0.25">
      <c r="A712" s="156">
        <v>46030</v>
      </c>
      <c r="B712" s="69" t="s">
        <v>733</v>
      </c>
      <c r="C712" s="69">
        <v>5</v>
      </c>
      <c r="D712" s="69" t="s">
        <v>4</v>
      </c>
      <c r="E712" s="69" t="s">
        <v>34</v>
      </c>
      <c r="F712" s="69" t="s">
        <v>118</v>
      </c>
      <c r="G712" s="69" t="s">
        <v>118</v>
      </c>
      <c r="H712" s="69">
        <v>107.30266666666699</v>
      </c>
      <c r="I712" s="69" t="s">
        <v>107</v>
      </c>
    </row>
    <row r="713" spans="1:9" x14ac:dyDescent="0.25">
      <c r="A713" s="156">
        <v>46030</v>
      </c>
      <c r="B713" s="69" t="s">
        <v>733</v>
      </c>
      <c r="C713" s="69">
        <v>5</v>
      </c>
      <c r="D713" s="69" t="s">
        <v>4</v>
      </c>
      <c r="E713" s="69" t="s">
        <v>34</v>
      </c>
      <c r="F713" s="69" t="s">
        <v>118</v>
      </c>
      <c r="G713" s="69" t="s">
        <v>118</v>
      </c>
      <c r="H713" s="69">
        <v>2664</v>
      </c>
      <c r="I713" s="69" t="s">
        <v>60</v>
      </c>
    </row>
    <row r="714" spans="1:9" x14ac:dyDescent="0.25">
      <c r="A714" s="156">
        <v>46030</v>
      </c>
      <c r="B714" s="69" t="s">
        <v>733</v>
      </c>
      <c r="C714" s="69">
        <v>5</v>
      </c>
      <c r="D714" s="69" t="s">
        <v>4</v>
      </c>
      <c r="E714" s="69" t="s">
        <v>34</v>
      </c>
      <c r="F714" s="69" t="s">
        <v>118</v>
      </c>
      <c r="G714" s="69" t="s">
        <v>118</v>
      </c>
      <c r="H714" s="69">
        <v>785.71600000000501</v>
      </c>
      <c r="I714" s="69" t="s">
        <v>55</v>
      </c>
    </row>
    <row r="715" spans="1:9" x14ac:dyDescent="0.25">
      <c r="A715" s="156">
        <v>46030</v>
      </c>
      <c r="B715" s="69" t="s">
        <v>733</v>
      </c>
      <c r="C715" s="69">
        <v>5</v>
      </c>
      <c r="D715" s="69" t="s">
        <v>4</v>
      </c>
      <c r="E715" s="69" t="s">
        <v>34</v>
      </c>
      <c r="F715" s="69" t="s">
        <v>118</v>
      </c>
      <c r="G715" s="69" t="s">
        <v>660</v>
      </c>
      <c r="H715" s="69">
        <v>1.90933333333333</v>
      </c>
      <c r="I715" s="69" t="s">
        <v>676</v>
      </c>
    </row>
    <row r="716" spans="1:9" x14ac:dyDescent="0.25">
      <c r="A716" s="156">
        <v>46030</v>
      </c>
      <c r="B716" s="69" t="s">
        <v>733</v>
      </c>
      <c r="C716" s="69">
        <v>5</v>
      </c>
      <c r="D716" s="69" t="s">
        <v>119</v>
      </c>
      <c r="E716" s="69" t="s">
        <v>34</v>
      </c>
      <c r="F716" s="69" t="s">
        <v>730</v>
      </c>
      <c r="G716" s="69" t="s">
        <v>118</v>
      </c>
      <c r="H716" s="69">
        <v>4.1973333333333303</v>
      </c>
      <c r="I716" s="69" t="s">
        <v>584</v>
      </c>
    </row>
    <row r="717" spans="1:9" x14ac:dyDescent="0.25">
      <c r="A717" s="156">
        <v>46030</v>
      </c>
      <c r="B717" s="69" t="s">
        <v>733</v>
      </c>
      <c r="C717" s="69">
        <v>5</v>
      </c>
      <c r="D717" s="69" t="s">
        <v>4</v>
      </c>
      <c r="E717" s="69" t="s">
        <v>34</v>
      </c>
      <c r="F717" s="69" t="s">
        <v>118</v>
      </c>
      <c r="G717" s="69" t="s">
        <v>118</v>
      </c>
      <c r="H717" s="69">
        <v>51.0906666666666</v>
      </c>
      <c r="I717" s="69" t="s">
        <v>108</v>
      </c>
    </row>
    <row r="718" spans="1:9" x14ac:dyDescent="0.25">
      <c r="A718" s="156">
        <v>46030</v>
      </c>
      <c r="B718" s="69" t="s">
        <v>733</v>
      </c>
      <c r="C718" s="69">
        <v>5</v>
      </c>
      <c r="D718" s="69" t="s">
        <v>4</v>
      </c>
      <c r="E718" s="69" t="s">
        <v>35</v>
      </c>
      <c r="F718" s="69" t="s">
        <v>118</v>
      </c>
      <c r="G718" s="69" t="s">
        <v>118</v>
      </c>
      <c r="H718" s="69">
        <v>55.101666666666503</v>
      </c>
      <c r="I718" s="69" t="s">
        <v>108</v>
      </c>
    </row>
    <row r="719" spans="1:9" x14ac:dyDescent="0.25">
      <c r="A719" s="156">
        <v>46030</v>
      </c>
      <c r="B719" s="69" t="s">
        <v>733</v>
      </c>
      <c r="C719" s="69">
        <v>5</v>
      </c>
      <c r="D719" s="69" t="s">
        <v>119</v>
      </c>
      <c r="E719" s="69" t="s">
        <v>35</v>
      </c>
      <c r="F719" s="69" t="s">
        <v>695</v>
      </c>
      <c r="G719" s="69" t="s">
        <v>118</v>
      </c>
      <c r="H719" s="69">
        <v>33.237666666666598</v>
      </c>
      <c r="I719" s="69" t="s">
        <v>584</v>
      </c>
    </row>
    <row r="720" spans="1:9" x14ac:dyDescent="0.25">
      <c r="A720" s="156">
        <v>46030</v>
      </c>
      <c r="B720" s="69" t="s">
        <v>733</v>
      </c>
      <c r="C720" s="69">
        <v>5</v>
      </c>
      <c r="D720" s="69" t="s">
        <v>4</v>
      </c>
      <c r="E720" s="69" t="s">
        <v>35</v>
      </c>
      <c r="F720" s="69" t="s">
        <v>118</v>
      </c>
      <c r="G720" s="69" t="s">
        <v>118</v>
      </c>
      <c r="H720" s="69">
        <v>845.34666666666999</v>
      </c>
      <c r="I720" s="69" t="s">
        <v>55</v>
      </c>
    </row>
    <row r="721" spans="1:9" x14ac:dyDescent="0.25">
      <c r="A721" s="156">
        <v>46030</v>
      </c>
      <c r="B721" s="69" t="s">
        <v>733</v>
      </c>
      <c r="C721" s="69">
        <v>5</v>
      </c>
      <c r="D721" s="69" t="s">
        <v>4</v>
      </c>
      <c r="E721" s="69" t="s">
        <v>35</v>
      </c>
      <c r="F721" s="69" t="s">
        <v>118</v>
      </c>
      <c r="G721" s="69" t="s">
        <v>118</v>
      </c>
      <c r="H721" s="69">
        <v>3006</v>
      </c>
      <c r="I721" s="69" t="s">
        <v>60</v>
      </c>
    </row>
    <row r="722" spans="1:9" x14ac:dyDescent="0.25">
      <c r="A722" s="156">
        <v>46030</v>
      </c>
      <c r="B722" s="69" t="s">
        <v>733</v>
      </c>
      <c r="C722" s="69">
        <v>5</v>
      </c>
      <c r="D722" s="69" t="s">
        <v>4</v>
      </c>
      <c r="E722" s="69" t="s">
        <v>35</v>
      </c>
      <c r="F722" s="69" t="s">
        <v>118</v>
      </c>
      <c r="G722" s="69" t="s">
        <v>118</v>
      </c>
      <c r="H722" s="69">
        <v>159.46566666666601</v>
      </c>
      <c r="I722" s="69" t="s">
        <v>107</v>
      </c>
    </row>
    <row r="723" spans="1:9" x14ac:dyDescent="0.25">
      <c r="A723" s="156">
        <v>46030</v>
      </c>
      <c r="B723" s="69" t="s">
        <v>733</v>
      </c>
      <c r="C723" s="69">
        <v>5</v>
      </c>
      <c r="D723" s="69" t="s">
        <v>4</v>
      </c>
      <c r="E723" s="69" t="s">
        <v>35</v>
      </c>
      <c r="F723" s="69" t="s">
        <v>118</v>
      </c>
      <c r="G723" s="69" t="s">
        <v>118</v>
      </c>
      <c r="H723" s="69">
        <v>17.928999999999998</v>
      </c>
      <c r="I723" s="69" t="s">
        <v>80</v>
      </c>
    </row>
    <row r="724" spans="1:9" x14ac:dyDescent="0.25">
      <c r="A724" s="156">
        <v>46030</v>
      </c>
      <c r="B724" s="69" t="s">
        <v>733</v>
      </c>
      <c r="C724" s="69">
        <v>5</v>
      </c>
      <c r="D724" s="69" t="s">
        <v>4</v>
      </c>
      <c r="E724" s="69" t="s">
        <v>36</v>
      </c>
      <c r="F724" s="69" t="s">
        <v>118</v>
      </c>
      <c r="G724" s="69" t="s">
        <v>118</v>
      </c>
      <c r="H724" s="69">
        <v>27.085666666666601</v>
      </c>
      <c r="I724" s="69" t="s">
        <v>80</v>
      </c>
    </row>
    <row r="725" spans="1:9" x14ac:dyDescent="0.25">
      <c r="A725" s="156">
        <v>46030</v>
      </c>
      <c r="B725" s="69" t="s">
        <v>733</v>
      </c>
      <c r="C725" s="69">
        <v>5</v>
      </c>
      <c r="D725" s="69" t="s">
        <v>4</v>
      </c>
      <c r="E725" s="69" t="s">
        <v>36</v>
      </c>
      <c r="F725" s="69" t="s">
        <v>118</v>
      </c>
      <c r="G725" s="69" t="s">
        <v>118</v>
      </c>
      <c r="H725" s="69">
        <v>206.64933333333499</v>
      </c>
      <c r="I725" s="69" t="s">
        <v>107</v>
      </c>
    </row>
    <row r="726" spans="1:9" x14ac:dyDescent="0.25">
      <c r="A726" s="156">
        <v>46030</v>
      </c>
      <c r="B726" s="69" t="s">
        <v>733</v>
      </c>
      <c r="C726" s="69">
        <v>5</v>
      </c>
      <c r="D726" s="69" t="s">
        <v>4</v>
      </c>
      <c r="E726" s="69" t="s">
        <v>36</v>
      </c>
      <c r="F726" s="69" t="s">
        <v>118</v>
      </c>
      <c r="G726" s="69" t="s">
        <v>118</v>
      </c>
      <c r="H726" s="69">
        <v>4534</v>
      </c>
      <c r="I726" s="69" t="s">
        <v>60</v>
      </c>
    </row>
    <row r="727" spans="1:9" x14ac:dyDescent="0.25">
      <c r="A727" s="156">
        <v>46030</v>
      </c>
      <c r="B727" s="69" t="s">
        <v>733</v>
      </c>
      <c r="C727" s="69">
        <v>5</v>
      </c>
      <c r="D727" s="69" t="s">
        <v>4</v>
      </c>
      <c r="E727" s="69" t="s">
        <v>36</v>
      </c>
      <c r="F727" s="69" t="s">
        <v>118</v>
      </c>
      <c r="G727" s="69" t="s">
        <v>118</v>
      </c>
      <c r="H727" s="69">
        <v>1281.74866666665</v>
      </c>
      <c r="I727" s="69" t="s">
        <v>55</v>
      </c>
    </row>
    <row r="728" spans="1:9" x14ac:dyDescent="0.25">
      <c r="A728" s="156">
        <v>46030</v>
      </c>
      <c r="B728" s="69" t="s">
        <v>733</v>
      </c>
      <c r="C728" s="69">
        <v>5</v>
      </c>
      <c r="D728" s="69" t="s">
        <v>4</v>
      </c>
      <c r="E728" s="69" t="s">
        <v>36</v>
      </c>
      <c r="F728" s="69" t="s">
        <v>118</v>
      </c>
      <c r="G728" s="69" t="s">
        <v>118</v>
      </c>
      <c r="H728" s="69">
        <v>199.22066666666601</v>
      </c>
      <c r="I728" s="69" t="s">
        <v>108</v>
      </c>
    </row>
    <row r="729" spans="1:9" x14ac:dyDescent="0.25">
      <c r="A729" s="156"/>
    </row>
    <row r="730" spans="1:9" x14ac:dyDescent="0.25">
      <c r="A730" s="156"/>
    </row>
    <row r="731" spans="1:9" x14ac:dyDescent="0.25">
      <c r="A731" s="156"/>
    </row>
    <row r="732" spans="1:9" x14ac:dyDescent="0.25">
      <c r="A732" s="156"/>
    </row>
    <row r="733" spans="1:9" x14ac:dyDescent="0.25">
      <c r="A733" s="156"/>
    </row>
    <row r="734" spans="1:9" x14ac:dyDescent="0.25">
      <c r="A734" s="156"/>
    </row>
    <row r="735" spans="1:9" x14ac:dyDescent="0.25">
      <c r="A735" s="156"/>
    </row>
    <row r="736" spans="1:9" x14ac:dyDescent="0.25">
      <c r="A736" s="156"/>
    </row>
    <row r="737" spans="1:1" x14ac:dyDescent="0.25">
      <c r="A737" s="156"/>
    </row>
    <row r="738" spans="1:1" x14ac:dyDescent="0.25">
      <c r="A738" s="156"/>
    </row>
    <row r="739" spans="1:1" x14ac:dyDescent="0.25">
      <c r="A739" s="156"/>
    </row>
    <row r="740" spans="1:1" x14ac:dyDescent="0.25">
      <c r="A740" s="156"/>
    </row>
    <row r="741" spans="1:1" x14ac:dyDescent="0.25">
      <c r="A741" s="156"/>
    </row>
    <row r="742" spans="1:1" x14ac:dyDescent="0.25">
      <c r="A742" s="156"/>
    </row>
    <row r="743" spans="1:1" x14ac:dyDescent="0.25">
      <c r="A743" s="156"/>
    </row>
    <row r="744" spans="1:1" x14ac:dyDescent="0.25">
      <c r="A744" s="156"/>
    </row>
    <row r="745" spans="1:1" x14ac:dyDescent="0.25">
      <c r="A745" s="156"/>
    </row>
    <row r="746" spans="1:1" x14ac:dyDescent="0.25">
      <c r="A746" s="156"/>
    </row>
    <row r="747" spans="1:1" x14ac:dyDescent="0.25">
      <c r="A747" s="156"/>
    </row>
    <row r="748" spans="1:1" x14ac:dyDescent="0.25">
      <c r="A748" s="156"/>
    </row>
    <row r="749" spans="1:1" x14ac:dyDescent="0.25">
      <c r="A749" s="156"/>
    </row>
    <row r="750" spans="1:1" x14ac:dyDescent="0.25">
      <c r="A750" s="156"/>
    </row>
    <row r="751" spans="1:1" x14ac:dyDescent="0.25">
      <c r="A751" s="156"/>
    </row>
    <row r="752" spans="1:1" x14ac:dyDescent="0.25">
      <c r="A752" s="156"/>
    </row>
    <row r="753" spans="1:1" x14ac:dyDescent="0.25">
      <c r="A753" s="156"/>
    </row>
    <row r="754" spans="1:1" x14ac:dyDescent="0.25">
      <c r="A754" s="156"/>
    </row>
    <row r="755" spans="1:1" x14ac:dyDescent="0.25">
      <c r="A755" s="156"/>
    </row>
    <row r="756" spans="1:1" x14ac:dyDescent="0.25">
      <c r="A756" s="156"/>
    </row>
    <row r="757" spans="1:1" x14ac:dyDescent="0.25">
      <c r="A757" s="156"/>
    </row>
    <row r="758" spans="1:1" x14ac:dyDescent="0.25">
      <c r="A758" s="156"/>
    </row>
    <row r="759" spans="1:1" x14ac:dyDescent="0.25">
      <c r="A759" s="156"/>
    </row>
    <row r="760" spans="1:1" x14ac:dyDescent="0.25">
      <c r="A760" s="156"/>
    </row>
    <row r="761" spans="1:1" x14ac:dyDescent="0.25">
      <c r="A761" s="156"/>
    </row>
    <row r="762" spans="1:1" x14ac:dyDescent="0.25">
      <c r="A762" s="156"/>
    </row>
    <row r="763" spans="1:1" x14ac:dyDescent="0.25">
      <c r="A763" s="156"/>
    </row>
    <row r="764" spans="1:1" x14ac:dyDescent="0.25">
      <c r="A764" s="156"/>
    </row>
    <row r="765" spans="1:1" x14ac:dyDescent="0.25">
      <c r="A765" s="156"/>
    </row>
    <row r="766" spans="1:1" x14ac:dyDescent="0.25">
      <c r="A766" s="156"/>
    </row>
    <row r="767" spans="1:1" x14ac:dyDescent="0.25">
      <c r="A767" s="156"/>
    </row>
    <row r="768" spans="1:1" x14ac:dyDescent="0.25">
      <c r="A768" s="156"/>
    </row>
    <row r="769" spans="1:1" x14ac:dyDescent="0.25">
      <c r="A769" s="156"/>
    </row>
    <row r="770" spans="1:1" x14ac:dyDescent="0.25">
      <c r="A770" s="156"/>
    </row>
    <row r="771" spans="1:1" x14ac:dyDescent="0.25">
      <c r="A771" s="156"/>
    </row>
    <row r="772" spans="1:1" x14ac:dyDescent="0.25">
      <c r="A772" s="156"/>
    </row>
    <row r="773" spans="1:1" x14ac:dyDescent="0.25">
      <c r="A773" s="156"/>
    </row>
    <row r="774" spans="1:1" x14ac:dyDescent="0.25">
      <c r="A774" s="156"/>
    </row>
    <row r="775" spans="1:1" x14ac:dyDescent="0.25">
      <c r="A775" s="156"/>
    </row>
    <row r="776" spans="1:1" x14ac:dyDescent="0.25">
      <c r="A776" s="156"/>
    </row>
    <row r="777" spans="1:1" x14ac:dyDescent="0.25">
      <c r="A777" s="156"/>
    </row>
    <row r="778" spans="1:1" x14ac:dyDescent="0.25">
      <c r="A778" s="156"/>
    </row>
    <row r="779" spans="1:1" x14ac:dyDescent="0.25">
      <c r="A779" s="156"/>
    </row>
    <row r="780" spans="1:1" x14ac:dyDescent="0.25">
      <c r="A780" s="156"/>
    </row>
    <row r="781" spans="1:1" x14ac:dyDescent="0.25">
      <c r="A781" s="156"/>
    </row>
    <row r="782" spans="1:1" x14ac:dyDescent="0.25">
      <c r="A782" s="156"/>
    </row>
    <row r="783" spans="1:1" x14ac:dyDescent="0.25">
      <c r="A783" s="156"/>
    </row>
    <row r="784" spans="1:1" x14ac:dyDescent="0.25">
      <c r="A784" s="156"/>
    </row>
    <row r="785" spans="1:1" x14ac:dyDescent="0.25">
      <c r="A785" s="156"/>
    </row>
    <row r="786" spans="1:1" x14ac:dyDescent="0.25">
      <c r="A786" s="156"/>
    </row>
    <row r="787" spans="1:1" x14ac:dyDescent="0.25">
      <c r="A787" s="156"/>
    </row>
    <row r="788" spans="1:1" x14ac:dyDescent="0.25">
      <c r="A788" s="156"/>
    </row>
    <row r="789" spans="1:1" x14ac:dyDescent="0.25">
      <c r="A789" s="156"/>
    </row>
    <row r="790" spans="1:1" x14ac:dyDescent="0.25">
      <c r="A790" s="156"/>
    </row>
    <row r="791" spans="1:1" x14ac:dyDescent="0.25">
      <c r="A791" s="156"/>
    </row>
    <row r="792" spans="1:1" x14ac:dyDescent="0.25">
      <c r="A792" s="156"/>
    </row>
    <row r="793" spans="1:1" x14ac:dyDescent="0.25">
      <c r="A793" s="156"/>
    </row>
    <row r="794" spans="1:1" x14ac:dyDescent="0.25">
      <c r="A794" s="156"/>
    </row>
    <row r="795" spans="1:1" x14ac:dyDescent="0.25">
      <c r="A795" s="156"/>
    </row>
    <row r="796" spans="1:1" x14ac:dyDescent="0.25">
      <c r="A796" s="156"/>
    </row>
    <row r="797" spans="1:1" x14ac:dyDescent="0.25">
      <c r="A797" s="156"/>
    </row>
    <row r="798" spans="1:1" x14ac:dyDescent="0.25">
      <c r="A798" s="156"/>
    </row>
    <row r="799" spans="1:1" x14ac:dyDescent="0.25">
      <c r="A799" s="156"/>
    </row>
    <row r="800" spans="1:1" x14ac:dyDescent="0.25">
      <c r="A800" s="156"/>
    </row>
    <row r="801" spans="1:1" x14ac:dyDescent="0.25">
      <c r="A801" s="156"/>
    </row>
    <row r="802" spans="1:1" x14ac:dyDescent="0.25">
      <c r="A802" s="156"/>
    </row>
    <row r="803" spans="1:1" x14ac:dyDescent="0.25">
      <c r="A803" s="156"/>
    </row>
    <row r="804" spans="1:1" x14ac:dyDescent="0.25">
      <c r="A804" s="156"/>
    </row>
    <row r="805" spans="1:1" x14ac:dyDescent="0.25">
      <c r="A805" s="156"/>
    </row>
    <row r="806" spans="1:1" x14ac:dyDescent="0.25">
      <c r="A806" s="156"/>
    </row>
    <row r="807" spans="1:1" x14ac:dyDescent="0.25">
      <c r="A807" s="156"/>
    </row>
    <row r="808" spans="1:1" x14ac:dyDescent="0.25">
      <c r="A808" s="156"/>
    </row>
    <row r="809" spans="1:1" x14ac:dyDescent="0.25">
      <c r="A809" s="156"/>
    </row>
    <row r="810" spans="1:1" x14ac:dyDescent="0.25">
      <c r="A810" s="156"/>
    </row>
    <row r="811" spans="1:1" x14ac:dyDescent="0.25">
      <c r="A811" s="156"/>
    </row>
    <row r="812" spans="1:1" x14ac:dyDescent="0.25">
      <c r="A812" s="156"/>
    </row>
    <row r="813" spans="1:1" x14ac:dyDescent="0.25">
      <c r="A813" s="156"/>
    </row>
    <row r="814" spans="1:1" x14ac:dyDescent="0.25">
      <c r="A814" s="156"/>
    </row>
    <row r="815" spans="1:1" x14ac:dyDescent="0.25">
      <c r="A815" s="156"/>
    </row>
    <row r="816" spans="1:1" x14ac:dyDescent="0.25">
      <c r="A816" s="156"/>
    </row>
    <row r="817" spans="1:1" x14ac:dyDescent="0.25">
      <c r="A817" s="156"/>
    </row>
    <row r="818" spans="1:1" x14ac:dyDescent="0.25">
      <c r="A818" s="156"/>
    </row>
    <row r="819" spans="1:1" x14ac:dyDescent="0.25">
      <c r="A819" s="156"/>
    </row>
    <row r="820" spans="1:1" x14ac:dyDescent="0.25">
      <c r="A820" s="156"/>
    </row>
    <row r="821" spans="1:1" x14ac:dyDescent="0.25">
      <c r="A821" s="156"/>
    </row>
    <row r="822" spans="1:1" x14ac:dyDescent="0.25">
      <c r="A822" s="156"/>
    </row>
    <row r="823" spans="1:1" x14ac:dyDescent="0.25">
      <c r="A823" s="156"/>
    </row>
    <row r="824" spans="1:1" x14ac:dyDescent="0.25">
      <c r="A824" s="156"/>
    </row>
    <row r="825" spans="1:1" x14ac:dyDescent="0.25">
      <c r="A825" s="156"/>
    </row>
    <row r="826" spans="1:1" x14ac:dyDescent="0.25">
      <c r="A826" s="156"/>
    </row>
    <row r="827" spans="1:1" x14ac:dyDescent="0.25">
      <c r="A827" s="156"/>
    </row>
    <row r="828" spans="1:1" x14ac:dyDescent="0.25">
      <c r="A828" s="156"/>
    </row>
    <row r="829" spans="1:1" x14ac:dyDescent="0.25">
      <c r="A829" s="156"/>
    </row>
    <row r="830" spans="1:1" x14ac:dyDescent="0.25">
      <c r="A830" s="156"/>
    </row>
    <row r="831" spans="1:1" x14ac:dyDescent="0.25">
      <c r="A831" s="156"/>
    </row>
    <row r="832" spans="1:1" x14ac:dyDescent="0.25">
      <c r="A832" s="156"/>
    </row>
    <row r="833" spans="1:1" x14ac:dyDescent="0.25">
      <c r="A833" s="156"/>
    </row>
    <row r="834" spans="1:1" x14ac:dyDescent="0.25">
      <c r="A834" s="156"/>
    </row>
    <row r="835" spans="1:1" x14ac:dyDescent="0.25">
      <c r="A835" s="156"/>
    </row>
    <row r="836" spans="1:1" x14ac:dyDescent="0.25">
      <c r="A836" s="156"/>
    </row>
    <row r="837" spans="1:1" x14ac:dyDescent="0.25">
      <c r="A837" s="156"/>
    </row>
    <row r="838" spans="1:1" x14ac:dyDescent="0.25">
      <c r="A838" s="156"/>
    </row>
    <row r="839" spans="1:1" x14ac:dyDescent="0.25">
      <c r="A839" s="156"/>
    </row>
    <row r="840" spans="1:1" x14ac:dyDescent="0.25">
      <c r="A840" s="156"/>
    </row>
    <row r="841" spans="1:1" x14ac:dyDescent="0.25">
      <c r="A841" s="156"/>
    </row>
    <row r="842" spans="1:1" x14ac:dyDescent="0.25">
      <c r="A842" s="156"/>
    </row>
    <row r="843" spans="1:1" x14ac:dyDescent="0.25">
      <c r="A843" s="156"/>
    </row>
    <row r="844" spans="1:1" x14ac:dyDescent="0.25">
      <c r="A844" s="156"/>
    </row>
    <row r="845" spans="1:1" x14ac:dyDescent="0.25">
      <c r="A845" s="156"/>
    </row>
    <row r="846" spans="1:1" x14ac:dyDescent="0.25">
      <c r="A846" s="156"/>
    </row>
    <row r="847" spans="1:1" x14ac:dyDescent="0.25">
      <c r="A847" s="156"/>
    </row>
    <row r="848" spans="1:1" x14ac:dyDescent="0.25">
      <c r="A848" s="156"/>
    </row>
    <row r="849" spans="1:1" x14ac:dyDescent="0.25">
      <c r="A849" s="156"/>
    </row>
    <row r="850" spans="1:1" x14ac:dyDescent="0.25">
      <c r="A850" s="156"/>
    </row>
    <row r="851" spans="1:1" x14ac:dyDescent="0.25">
      <c r="A851" s="156"/>
    </row>
    <row r="852" spans="1:1" x14ac:dyDescent="0.25">
      <c r="A852" s="156"/>
    </row>
    <row r="853" spans="1:1" x14ac:dyDescent="0.25">
      <c r="A853" s="156"/>
    </row>
    <row r="854" spans="1:1" x14ac:dyDescent="0.25">
      <c r="A854" s="156"/>
    </row>
    <row r="855" spans="1:1" x14ac:dyDescent="0.25">
      <c r="A855" s="156"/>
    </row>
    <row r="856" spans="1:1" x14ac:dyDescent="0.25">
      <c r="A856" s="156"/>
    </row>
    <row r="857" spans="1:1" x14ac:dyDescent="0.25">
      <c r="A857" s="156"/>
    </row>
    <row r="858" spans="1:1" x14ac:dyDescent="0.25">
      <c r="A858" s="156"/>
    </row>
    <row r="859" spans="1:1" x14ac:dyDescent="0.25">
      <c r="A859" s="156"/>
    </row>
    <row r="860" spans="1:1" x14ac:dyDescent="0.25">
      <c r="A860" s="156"/>
    </row>
    <row r="861" spans="1:1" x14ac:dyDescent="0.25">
      <c r="A861" s="156"/>
    </row>
    <row r="862" spans="1:1" x14ac:dyDescent="0.25">
      <c r="A862" s="156"/>
    </row>
    <row r="863" spans="1:1" x14ac:dyDescent="0.25">
      <c r="A863" s="156"/>
    </row>
    <row r="864" spans="1:1" x14ac:dyDescent="0.25">
      <c r="A864" s="156"/>
    </row>
    <row r="865" spans="1:1" x14ac:dyDescent="0.25">
      <c r="A865" s="156"/>
    </row>
    <row r="866" spans="1:1" x14ac:dyDescent="0.25">
      <c r="A866" s="156"/>
    </row>
    <row r="867" spans="1:1" x14ac:dyDescent="0.25">
      <c r="A867" s="156"/>
    </row>
    <row r="868" spans="1:1" x14ac:dyDescent="0.25">
      <c r="A868" s="156"/>
    </row>
    <row r="869" spans="1:1" x14ac:dyDescent="0.25">
      <c r="A869" s="156"/>
    </row>
    <row r="870" spans="1:1" x14ac:dyDescent="0.25">
      <c r="A870" s="156"/>
    </row>
    <row r="871" spans="1:1" x14ac:dyDescent="0.25">
      <c r="A871" s="156"/>
    </row>
    <row r="872" spans="1:1" x14ac:dyDescent="0.25">
      <c r="A872" s="156"/>
    </row>
    <row r="873" spans="1:1" x14ac:dyDescent="0.25">
      <c r="A873" s="156"/>
    </row>
    <row r="874" spans="1:1" x14ac:dyDescent="0.25">
      <c r="A874" s="156"/>
    </row>
    <row r="875" spans="1:1" x14ac:dyDescent="0.25">
      <c r="A875" s="156"/>
    </row>
    <row r="876" spans="1:1" x14ac:dyDescent="0.25">
      <c r="A876" s="156"/>
    </row>
    <row r="877" spans="1:1" x14ac:dyDescent="0.25">
      <c r="A877" s="156"/>
    </row>
    <row r="878" spans="1:1" x14ac:dyDescent="0.25">
      <c r="A878" s="156"/>
    </row>
    <row r="879" spans="1:1" x14ac:dyDescent="0.25">
      <c r="A879" s="156"/>
    </row>
    <row r="880" spans="1:1" x14ac:dyDescent="0.25">
      <c r="A880" s="156"/>
    </row>
    <row r="881" spans="1:1" x14ac:dyDescent="0.25">
      <c r="A881" s="156"/>
    </row>
    <row r="882" spans="1:1" x14ac:dyDescent="0.25">
      <c r="A882" s="156"/>
    </row>
    <row r="883" spans="1:1" x14ac:dyDescent="0.25">
      <c r="A883" s="156"/>
    </row>
    <row r="884" spans="1:1" x14ac:dyDescent="0.25">
      <c r="A884" s="156"/>
    </row>
    <row r="885" spans="1:1" x14ac:dyDescent="0.25">
      <c r="A885" s="156"/>
    </row>
    <row r="886" spans="1:1" x14ac:dyDescent="0.25">
      <c r="A886" s="156"/>
    </row>
    <row r="887" spans="1:1" x14ac:dyDescent="0.25">
      <c r="A887" s="156"/>
    </row>
    <row r="888" spans="1:1" x14ac:dyDescent="0.25">
      <c r="A888" s="156"/>
    </row>
    <row r="889" spans="1:1" x14ac:dyDescent="0.25">
      <c r="A889" s="156"/>
    </row>
    <row r="890" spans="1:1" x14ac:dyDescent="0.25">
      <c r="A890" s="156"/>
    </row>
    <row r="891" spans="1:1" x14ac:dyDescent="0.25">
      <c r="A891" s="156"/>
    </row>
    <row r="892" spans="1:1" x14ac:dyDescent="0.25">
      <c r="A892" s="156"/>
    </row>
    <row r="893" spans="1:1" x14ac:dyDescent="0.25">
      <c r="A893" s="156"/>
    </row>
    <row r="894" spans="1:1" x14ac:dyDescent="0.25">
      <c r="A894" s="156"/>
    </row>
    <row r="895" spans="1:1" x14ac:dyDescent="0.25">
      <c r="A895" s="156"/>
    </row>
    <row r="896" spans="1:1" x14ac:dyDescent="0.25">
      <c r="A896" s="156"/>
    </row>
    <row r="897" spans="1:1" x14ac:dyDescent="0.25">
      <c r="A897" s="156"/>
    </row>
    <row r="898" spans="1:1" x14ac:dyDescent="0.25">
      <c r="A898" s="156"/>
    </row>
    <row r="899" spans="1:1" x14ac:dyDescent="0.25">
      <c r="A899" s="156"/>
    </row>
    <row r="900" spans="1:1" x14ac:dyDescent="0.25">
      <c r="A900" s="156"/>
    </row>
    <row r="901" spans="1:1" x14ac:dyDescent="0.25">
      <c r="A901" s="156"/>
    </row>
    <row r="902" spans="1:1" x14ac:dyDescent="0.25">
      <c r="A902" s="156"/>
    </row>
    <row r="903" spans="1:1" x14ac:dyDescent="0.25">
      <c r="A903" s="156"/>
    </row>
    <row r="904" spans="1:1" x14ac:dyDescent="0.25">
      <c r="A904" s="156"/>
    </row>
    <row r="905" spans="1:1" x14ac:dyDescent="0.25">
      <c r="A905" s="156"/>
    </row>
    <row r="906" spans="1:1" x14ac:dyDescent="0.25">
      <c r="A906" s="156"/>
    </row>
    <row r="907" spans="1:1" x14ac:dyDescent="0.25">
      <c r="A907" s="156"/>
    </row>
    <row r="908" spans="1:1" x14ac:dyDescent="0.25">
      <c r="A908" s="156"/>
    </row>
    <row r="909" spans="1:1" x14ac:dyDescent="0.25">
      <c r="A909" s="156"/>
    </row>
    <row r="910" spans="1:1" x14ac:dyDescent="0.25">
      <c r="A910" s="156"/>
    </row>
    <row r="911" spans="1:1" x14ac:dyDescent="0.25">
      <c r="A911" s="156"/>
    </row>
    <row r="912" spans="1:1" x14ac:dyDescent="0.25">
      <c r="A912" s="156"/>
    </row>
    <row r="913" spans="1:1" x14ac:dyDescent="0.25">
      <c r="A913" s="156"/>
    </row>
    <row r="914" spans="1:1" x14ac:dyDescent="0.25">
      <c r="A914" s="156"/>
    </row>
    <row r="915" spans="1:1" x14ac:dyDescent="0.25">
      <c r="A915" s="156"/>
    </row>
    <row r="916" spans="1:1" x14ac:dyDescent="0.25">
      <c r="A916" s="156"/>
    </row>
    <row r="917" spans="1:1" x14ac:dyDescent="0.25">
      <c r="A917" s="156"/>
    </row>
    <row r="918" spans="1:1" x14ac:dyDescent="0.25">
      <c r="A918" s="156"/>
    </row>
    <row r="919" spans="1:1" x14ac:dyDescent="0.25">
      <c r="A919" s="156"/>
    </row>
    <row r="920" spans="1:1" x14ac:dyDescent="0.25">
      <c r="A920" s="156"/>
    </row>
    <row r="921" spans="1:1" x14ac:dyDescent="0.25">
      <c r="A921" s="156"/>
    </row>
    <row r="922" spans="1:1" x14ac:dyDescent="0.25">
      <c r="A922" s="156"/>
    </row>
    <row r="923" spans="1:1" x14ac:dyDescent="0.25">
      <c r="A923" s="156"/>
    </row>
    <row r="924" spans="1:1" x14ac:dyDescent="0.25">
      <c r="A924" s="156"/>
    </row>
    <row r="925" spans="1:1" x14ac:dyDescent="0.25">
      <c r="A925" s="156"/>
    </row>
    <row r="926" spans="1:1" x14ac:dyDescent="0.25">
      <c r="A926" s="156"/>
    </row>
    <row r="927" spans="1:1" x14ac:dyDescent="0.25">
      <c r="A927" s="156"/>
    </row>
    <row r="928" spans="1:1" x14ac:dyDescent="0.25">
      <c r="A928" s="156"/>
    </row>
    <row r="929" spans="1:1" x14ac:dyDescent="0.25">
      <c r="A929" s="156"/>
    </row>
    <row r="930" spans="1:1" x14ac:dyDescent="0.25">
      <c r="A930" s="156"/>
    </row>
    <row r="931" spans="1:1" x14ac:dyDescent="0.25">
      <c r="A931" s="156"/>
    </row>
    <row r="932" spans="1:1" x14ac:dyDescent="0.25">
      <c r="A932" s="156"/>
    </row>
    <row r="933" spans="1:1" x14ac:dyDescent="0.25">
      <c r="A933" s="156"/>
    </row>
    <row r="934" spans="1:1" x14ac:dyDescent="0.25">
      <c r="A934" s="156"/>
    </row>
    <row r="935" spans="1:1" x14ac:dyDescent="0.25">
      <c r="A935" s="156"/>
    </row>
    <row r="936" spans="1:1" x14ac:dyDescent="0.25">
      <c r="A936" s="156"/>
    </row>
    <row r="937" spans="1:1" x14ac:dyDescent="0.25">
      <c r="A937" s="156"/>
    </row>
    <row r="938" spans="1:1" x14ac:dyDescent="0.25">
      <c r="A938" s="156"/>
    </row>
    <row r="939" spans="1:1" x14ac:dyDescent="0.25">
      <c r="A939" s="156"/>
    </row>
    <row r="940" spans="1:1" x14ac:dyDescent="0.25">
      <c r="A940" s="156"/>
    </row>
    <row r="941" spans="1:1" x14ac:dyDescent="0.25">
      <c r="A941" s="156"/>
    </row>
    <row r="942" spans="1:1" x14ac:dyDescent="0.25">
      <c r="A942" s="156"/>
    </row>
    <row r="943" spans="1:1" x14ac:dyDescent="0.25">
      <c r="A943" s="156"/>
    </row>
    <row r="944" spans="1:1" x14ac:dyDescent="0.25">
      <c r="A944" s="156"/>
    </row>
    <row r="945" spans="1:1" x14ac:dyDescent="0.25">
      <c r="A945" s="156"/>
    </row>
    <row r="946" spans="1:1" x14ac:dyDescent="0.25">
      <c r="A946" s="156"/>
    </row>
    <row r="947" spans="1:1" x14ac:dyDescent="0.25">
      <c r="A947" s="156"/>
    </row>
    <row r="948" spans="1:1" x14ac:dyDescent="0.25">
      <c r="A948" s="156"/>
    </row>
    <row r="949" spans="1:1" x14ac:dyDescent="0.25">
      <c r="A949" s="156"/>
    </row>
    <row r="950" spans="1:1" x14ac:dyDescent="0.25">
      <c r="A950" s="156"/>
    </row>
    <row r="951" spans="1:1" x14ac:dyDescent="0.25">
      <c r="A951" s="156"/>
    </row>
    <row r="952" spans="1:1" x14ac:dyDescent="0.25">
      <c r="A952" s="156"/>
    </row>
    <row r="953" spans="1:1" x14ac:dyDescent="0.25">
      <c r="A953" s="156"/>
    </row>
    <row r="954" spans="1:1" x14ac:dyDescent="0.25">
      <c r="A954" s="156"/>
    </row>
    <row r="955" spans="1:1" x14ac:dyDescent="0.25">
      <c r="A955" s="156"/>
    </row>
    <row r="956" spans="1:1" x14ac:dyDescent="0.25">
      <c r="A956" s="156"/>
    </row>
    <row r="957" spans="1:1" x14ac:dyDescent="0.25">
      <c r="A957" s="156"/>
    </row>
    <row r="958" spans="1:1" x14ac:dyDescent="0.25">
      <c r="A958" s="156"/>
    </row>
    <row r="959" spans="1:1" x14ac:dyDescent="0.25">
      <c r="A959" s="156"/>
    </row>
    <row r="960" spans="1:1" x14ac:dyDescent="0.25">
      <c r="A960" s="156"/>
    </row>
    <row r="961" spans="1:1" x14ac:dyDescent="0.25">
      <c r="A961" s="156"/>
    </row>
    <row r="962" spans="1:1" x14ac:dyDescent="0.25">
      <c r="A962" s="156"/>
    </row>
    <row r="963" spans="1:1" x14ac:dyDescent="0.25">
      <c r="A963" s="156"/>
    </row>
    <row r="964" spans="1:1" x14ac:dyDescent="0.25">
      <c r="A964" s="156"/>
    </row>
    <row r="965" spans="1:1" x14ac:dyDescent="0.25">
      <c r="A965" s="156"/>
    </row>
    <row r="966" spans="1:1" x14ac:dyDescent="0.25">
      <c r="A966" s="156"/>
    </row>
    <row r="967" spans="1:1" x14ac:dyDescent="0.25">
      <c r="A967" s="156"/>
    </row>
    <row r="968" spans="1:1" x14ac:dyDescent="0.25">
      <c r="A968" s="156"/>
    </row>
    <row r="969" spans="1:1" x14ac:dyDescent="0.25">
      <c r="A969" s="156"/>
    </row>
    <row r="970" spans="1:1" x14ac:dyDescent="0.25">
      <c r="A970" s="156"/>
    </row>
    <row r="971" spans="1:1" x14ac:dyDescent="0.25">
      <c r="A971" s="156"/>
    </row>
    <row r="972" spans="1:1" x14ac:dyDescent="0.25">
      <c r="A972" s="156"/>
    </row>
    <row r="973" spans="1:1" x14ac:dyDescent="0.25">
      <c r="A973" s="156"/>
    </row>
    <row r="974" spans="1:1" x14ac:dyDescent="0.25">
      <c r="A974" s="156"/>
    </row>
    <row r="975" spans="1:1" x14ac:dyDescent="0.25">
      <c r="A975" s="156"/>
    </row>
    <row r="976" spans="1:1" x14ac:dyDescent="0.25">
      <c r="A976" s="156"/>
    </row>
    <row r="977" spans="1:1" x14ac:dyDescent="0.25">
      <c r="A977" s="156"/>
    </row>
    <row r="978" spans="1:1" x14ac:dyDescent="0.25">
      <c r="A978" s="156"/>
    </row>
    <row r="979" spans="1:1" x14ac:dyDescent="0.25">
      <c r="A979" s="156"/>
    </row>
    <row r="980" spans="1:1" x14ac:dyDescent="0.25">
      <c r="A980" s="156"/>
    </row>
    <row r="981" spans="1:1" x14ac:dyDescent="0.25">
      <c r="A981" s="156"/>
    </row>
    <row r="982" spans="1:1" x14ac:dyDescent="0.25">
      <c r="A982" s="156"/>
    </row>
    <row r="983" spans="1:1" x14ac:dyDescent="0.25">
      <c r="A983" s="156"/>
    </row>
    <row r="984" spans="1:1" x14ac:dyDescent="0.25">
      <c r="A984" s="156"/>
    </row>
    <row r="985" spans="1:1" x14ac:dyDescent="0.25">
      <c r="A985" s="156"/>
    </row>
    <row r="986" spans="1:1" x14ac:dyDescent="0.25">
      <c r="A986" s="156"/>
    </row>
    <row r="987" spans="1:1" x14ac:dyDescent="0.25">
      <c r="A987" s="156"/>
    </row>
    <row r="988" spans="1:1" x14ac:dyDescent="0.25">
      <c r="A988" s="156"/>
    </row>
    <row r="989" spans="1:1" x14ac:dyDescent="0.25">
      <c r="A989" s="156"/>
    </row>
    <row r="990" spans="1:1" x14ac:dyDescent="0.25">
      <c r="A990" s="156"/>
    </row>
    <row r="991" spans="1:1" x14ac:dyDescent="0.25">
      <c r="A991" s="156"/>
    </row>
    <row r="992" spans="1:1" x14ac:dyDescent="0.25">
      <c r="A992" s="156"/>
    </row>
    <row r="993" spans="1:1" x14ac:dyDescent="0.25">
      <c r="A993" s="156"/>
    </row>
    <row r="994" spans="1:1" x14ac:dyDescent="0.25">
      <c r="A994" s="156"/>
    </row>
    <row r="995" spans="1:1" x14ac:dyDescent="0.25">
      <c r="A995" s="156"/>
    </row>
    <row r="996" spans="1:1" x14ac:dyDescent="0.25">
      <c r="A996" s="156"/>
    </row>
    <row r="997" spans="1:1" x14ac:dyDescent="0.25">
      <c r="A997" s="156"/>
    </row>
    <row r="998" spans="1:1" x14ac:dyDescent="0.25">
      <c r="A998" s="156"/>
    </row>
    <row r="999" spans="1:1" x14ac:dyDescent="0.25">
      <c r="A999" s="156"/>
    </row>
    <row r="1000" spans="1:1" x14ac:dyDescent="0.25">
      <c r="A1000" s="156"/>
    </row>
    <row r="1001" spans="1:1" x14ac:dyDescent="0.25">
      <c r="A1001" s="156"/>
    </row>
    <row r="1002" spans="1:1" x14ac:dyDescent="0.25">
      <c r="A1002" s="156"/>
    </row>
    <row r="1003" spans="1:1" x14ac:dyDescent="0.25">
      <c r="A1003" s="156"/>
    </row>
    <row r="1004" spans="1:1" x14ac:dyDescent="0.25">
      <c r="A1004" s="156"/>
    </row>
    <row r="1005" spans="1:1" x14ac:dyDescent="0.25">
      <c r="A1005" s="156"/>
    </row>
    <row r="1006" spans="1:1" x14ac:dyDescent="0.25">
      <c r="A1006" s="156"/>
    </row>
    <row r="1007" spans="1:1" x14ac:dyDescent="0.25">
      <c r="A1007" s="156"/>
    </row>
    <row r="1008" spans="1:1" x14ac:dyDescent="0.25">
      <c r="A1008" s="156"/>
    </row>
    <row r="1009" spans="1:1" x14ac:dyDescent="0.25">
      <c r="A1009" s="156"/>
    </row>
    <row r="1010" spans="1:1" x14ac:dyDescent="0.25">
      <c r="A1010" s="156"/>
    </row>
    <row r="1011" spans="1:1" x14ac:dyDescent="0.25">
      <c r="A1011" s="156"/>
    </row>
    <row r="1012" spans="1:1" x14ac:dyDescent="0.25">
      <c r="A1012" s="156"/>
    </row>
    <row r="1013" spans="1:1" x14ac:dyDescent="0.25">
      <c r="A1013" s="156"/>
    </row>
    <row r="1014" spans="1:1" x14ac:dyDescent="0.25">
      <c r="A1014" s="156"/>
    </row>
    <row r="1015" spans="1:1" x14ac:dyDescent="0.25">
      <c r="A1015" s="156"/>
    </row>
    <row r="1016" spans="1:1" x14ac:dyDescent="0.25">
      <c r="A1016" s="156"/>
    </row>
    <row r="1017" spans="1:1" x14ac:dyDescent="0.25">
      <c r="A1017" s="156"/>
    </row>
    <row r="1018" spans="1:1" x14ac:dyDescent="0.25">
      <c r="A1018" s="156"/>
    </row>
    <row r="1019" spans="1:1" x14ac:dyDescent="0.25">
      <c r="A1019" s="156"/>
    </row>
    <row r="1020" spans="1:1" x14ac:dyDescent="0.25">
      <c r="A1020" s="156"/>
    </row>
    <row r="1021" spans="1:1" x14ac:dyDescent="0.25">
      <c r="A1021" s="156"/>
    </row>
    <row r="1022" spans="1:1" x14ac:dyDescent="0.25">
      <c r="A1022" s="156"/>
    </row>
    <row r="1023" spans="1:1" x14ac:dyDescent="0.25">
      <c r="A1023" s="156"/>
    </row>
    <row r="1024" spans="1:1" x14ac:dyDescent="0.25">
      <c r="A1024" s="156"/>
    </row>
    <row r="1025" spans="1:1" x14ac:dyDescent="0.25">
      <c r="A1025" s="156"/>
    </row>
    <row r="1026" spans="1:1" x14ac:dyDescent="0.25">
      <c r="A1026" s="156"/>
    </row>
    <row r="1027" spans="1:1" x14ac:dyDescent="0.25">
      <c r="A1027" s="156"/>
    </row>
    <row r="1028" spans="1:1" x14ac:dyDescent="0.25">
      <c r="A1028" s="156"/>
    </row>
    <row r="1029" spans="1:1" x14ac:dyDescent="0.25">
      <c r="A1029" s="156"/>
    </row>
    <row r="1030" spans="1:1" x14ac:dyDescent="0.25">
      <c r="A1030" s="156"/>
    </row>
    <row r="1031" spans="1:1" x14ac:dyDescent="0.25">
      <c r="A1031" s="156"/>
    </row>
    <row r="1032" spans="1:1" x14ac:dyDescent="0.25">
      <c r="A1032" s="156"/>
    </row>
    <row r="1033" spans="1:1" x14ac:dyDescent="0.25">
      <c r="A1033" s="156"/>
    </row>
    <row r="1034" spans="1:1" x14ac:dyDescent="0.25">
      <c r="A1034" s="156"/>
    </row>
    <row r="1035" spans="1:1" x14ac:dyDescent="0.25">
      <c r="A1035" s="156"/>
    </row>
    <row r="1036" spans="1:1" x14ac:dyDescent="0.25">
      <c r="A1036" s="156"/>
    </row>
    <row r="1037" spans="1:1" x14ac:dyDescent="0.25">
      <c r="A1037" s="156"/>
    </row>
    <row r="1038" spans="1:1" x14ac:dyDescent="0.25">
      <c r="A1038" s="156"/>
    </row>
    <row r="1039" spans="1:1" x14ac:dyDescent="0.25">
      <c r="A1039" s="156"/>
    </row>
    <row r="1040" spans="1:1" x14ac:dyDescent="0.25">
      <c r="A1040" s="156"/>
    </row>
    <row r="1041" spans="1:1" x14ac:dyDescent="0.25">
      <c r="A1041" s="156"/>
    </row>
    <row r="1042" spans="1:1" x14ac:dyDescent="0.25">
      <c r="A1042" s="156"/>
    </row>
    <row r="1043" spans="1:1" x14ac:dyDescent="0.25">
      <c r="A1043" s="156"/>
    </row>
    <row r="1044" spans="1:1" x14ac:dyDescent="0.25">
      <c r="A1044" s="156"/>
    </row>
    <row r="1045" spans="1:1" x14ac:dyDescent="0.25">
      <c r="A1045" s="156"/>
    </row>
    <row r="1046" spans="1:1" x14ac:dyDescent="0.25">
      <c r="A1046" s="156"/>
    </row>
    <row r="1047" spans="1:1" x14ac:dyDescent="0.25">
      <c r="A1047" s="156"/>
    </row>
    <row r="1048" spans="1:1" x14ac:dyDescent="0.25">
      <c r="A1048" s="156"/>
    </row>
    <row r="1049" spans="1:1" x14ac:dyDescent="0.25">
      <c r="A1049" s="156"/>
    </row>
    <row r="1050" spans="1:1" x14ac:dyDescent="0.25">
      <c r="A1050" s="156"/>
    </row>
    <row r="1051" spans="1:1" x14ac:dyDescent="0.25">
      <c r="A1051" s="156"/>
    </row>
    <row r="1052" spans="1:1" x14ac:dyDescent="0.25">
      <c r="A1052" s="156"/>
    </row>
    <row r="1053" spans="1:1" x14ac:dyDescent="0.25">
      <c r="A1053" s="156"/>
    </row>
    <row r="1054" spans="1:1" x14ac:dyDescent="0.25">
      <c r="A1054" s="156"/>
    </row>
    <row r="1055" spans="1:1" x14ac:dyDescent="0.25">
      <c r="A1055" s="156"/>
    </row>
    <row r="1056" spans="1:1" x14ac:dyDescent="0.25">
      <c r="A1056" s="156"/>
    </row>
    <row r="1057" spans="1:1" x14ac:dyDescent="0.25">
      <c r="A1057" s="156"/>
    </row>
    <row r="1058" spans="1:1" x14ac:dyDescent="0.25">
      <c r="A1058" s="156"/>
    </row>
    <row r="1059" spans="1:1" x14ac:dyDescent="0.25">
      <c r="A1059" s="156"/>
    </row>
    <row r="1060" spans="1:1" x14ac:dyDescent="0.25">
      <c r="A1060" s="156"/>
    </row>
    <row r="1061" spans="1:1" x14ac:dyDescent="0.25">
      <c r="A1061" s="156"/>
    </row>
    <row r="1062" spans="1:1" x14ac:dyDescent="0.25">
      <c r="A1062" s="156"/>
    </row>
    <row r="1063" spans="1:1" x14ac:dyDescent="0.25">
      <c r="A1063" s="156"/>
    </row>
    <row r="1064" spans="1:1" x14ac:dyDescent="0.25">
      <c r="A1064" s="156"/>
    </row>
    <row r="1065" spans="1:1" x14ac:dyDescent="0.25">
      <c r="A1065" s="156"/>
    </row>
    <row r="1066" spans="1:1" x14ac:dyDescent="0.25">
      <c r="A1066" s="156"/>
    </row>
    <row r="1067" spans="1:1" x14ac:dyDescent="0.25">
      <c r="A1067" s="156"/>
    </row>
    <row r="1068" spans="1:1" x14ac:dyDescent="0.25">
      <c r="A1068" s="156"/>
    </row>
    <row r="1069" spans="1:1" x14ac:dyDescent="0.25">
      <c r="A1069" s="156"/>
    </row>
    <row r="1070" spans="1:1" x14ac:dyDescent="0.25">
      <c r="A1070" s="156"/>
    </row>
    <row r="1071" spans="1:1" x14ac:dyDescent="0.25">
      <c r="A1071" s="156"/>
    </row>
    <row r="1072" spans="1:1" x14ac:dyDescent="0.25">
      <c r="A1072" s="156"/>
    </row>
    <row r="1073" spans="1:1" x14ac:dyDescent="0.25">
      <c r="A1073" s="156"/>
    </row>
    <row r="1074" spans="1:1" x14ac:dyDescent="0.25">
      <c r="A1074" s="156"/>
    </row>
    <row r="1075" spans="1:1" x14ac:dyDescent="0.25">
      <c r="A1075" s="156"/>
    </row>
    <row r="1076" spans="1:1" x14ac:dyDescent="0.25">
      <c r="A1076" s="156"/>
    </row>
    <row r="1077" spans="1:1" x14ac:dyDescent="0.25">
      <c r="A1077" s="156"/>
    </row>
    <row r="1078" spans="1:1" x14ac:dyDescent="0.25">
      <c r="A1078" s="156"/>
    </row>
    <row r="1079" spans="1:1" x14ac:dyDescent="0.25">
      <c r="A1079" s="156"/>
    </row>
    <row r="1080" spans="1:1" x14ac:dyDescent="0.25">
      <c r="A1080" s="156"/>
    </row>
    <row r="1081" spans="1:1" x14ac:dyDescent="0.25">
      <c r="A1081" s="156"/>
    </row>
    <row r="1082" spans="1:1" x14ac:dyDescent="0.25">
      <c r="A1082" s="156"/>
    </row>
    <row r="1083" spans="1:1" x14ac:dyDescent="0.25">
      <c r="A1083" s="156"/>
    </row>
    <row r="1084" spans="1:1" x14ac:dyDescent="0.25">
      <c r="A1084" s="156"/>
    </row>
    <row r="1085" spans="1:1" x14ac:dyDescent="0.25">
      <c r="A1085" s="156"/>
    </row>
    <row r="1086" spans="1:1" x14ac:dyDescent="0.25">
      <c r="A1086" s="156"/>
    </row>
    <row r="1087" spans="1:1" x14ac:dyDescent="0.25">
      <c r="A1087" s="156"/>
    </row>
    <row r="1088" spans="1:1" x14ac:dyDescent="0.25">
      <c r="A1088" s="156"/>
    </row>
    <row r="1089" spans="1:1" x14ac:dyDescent="0.25">
      <c r="A1089" s="156"/>
    </row>
    <row r="1090" spans="1:1" x14ac:dyDescent="0.25">
      <c r="A1090" s="156"/>
    </row>
    <row r="1091" spans="1:1" x14ac:dyDescent="0.25">
      <c r="A1091" s="156"/>
    </row>
    <row r="1092" spans="1:1" x14ac:dyDescent="0.25">
      <c r="A1092" s="156"/>
    </row>
    <row r="1093" spans="1:1" x14ac:dyDescent="0.25">
      <c r="A1093" s="156"/>
    </row>
    <row r="1094" spans="1:1" x14ac:dyDescent="0.25">
      <c r="A1094" s="156"/>
    </row>
    <row r="1095" spans="1:1" x14ac:dyDescent="0.25">
      <c r="A1095" s="156"/>
    </row>
    <row r="1096" spans="1:1" x14ac:dyDescent="0.25">
      <c r="A1096" s="156"/>
    </row>
    <row r="1097" spans="1:1" x14ac:dyDescent="0.25">
      <c r="A1097" s="156"/>
    </row>
    <row r="1098" spans="1:1" x14ac:dyDescent="0.25">
      <c r="A1098" s="156"/>
    </row>
    <row r="1099" spans="1:1" x14ac:dyDescent="0.25">
      <c r="A1099" s="156"/>
    </row>
    <row r="1100" spans="1:1" x14ac:dyDescent="0.25">
      <c r="A1100" s="156"/>
    </row>
    <row r="1101" spans="1:1" x14ac:dyDescent="0.25">
      <c r="A1101" s="156"/>
    </row>
    <row r="1102" spans="1:1" x14ac:dyDescent="0.25">
      <c r="A1102" s="156"/>
    </row>
    <row r="1103" spans="1:1" x14ac:dyDescent="0.25">
      <c r="A1103" s="156"/>
    </row>
    <row r="1104" spans="1:1" x14ac:dyDescent="0.25">
      <c r="A1104" s="156"/>
    </row>
    <row r="1105" spans="1:1" x14ac:dyDescent="0.25">
      <c r="A1105" s="156"/>
    </row>
    <row r="1106" spans="1:1" x14ac:dyDescent="0.25">
      <c r="A1106" s="156"/>
    </row>
    <row r="1107" spans="1:1" x14ac:dyDescent="0.25">
      <c r="A1107" s="156"/>
    </row>
    <row r="1108" spans="1:1" x14ac:dyDescent="0.25">
      <c r="A1108" s="156"/>
    </row>
    <row r="1109" spans="1:1" x14ac:dyDescent="0.25">
      <c r="A1109" s="156"/>
    </row>
    <row r="1110" spans="1:1" x14ac:dyDescent="0.25">
      <c r="A1110" s="156"/>
    </row>
    <row r="1111" spans="1:1" x14ac:dyDescent="0.25">
      <c r="A1111" s="156"/>
    </row>
    <row r="1112" spans="1:1" x14ac:dyDescent="0.25">
      <c r="A1112" s="156"/>
    </row>
    <row r="1113" spans="1:1" x14ac:dyDescent="0.25">
      <c r="A1113" s="156"/>
    </row>
    <row r="1114" spans="1:1" x14ac:dyDescent="0.25">
      <c r="A1114" s="156"/>
    </row>
    <row r="1115" spans="1:1" x14ac:dyDescent="0.25">
      <c r="A1115" s="156"/>
    </row>
    <row r="1116" spans="1:1" x14ac:dyDescent="0.25">
      <c r="A1116" s="156"/>
    </row>
    <row r="1117" spans="1:1" x14ac:dyDescent="0.25">
      <c r="A1117" s="156"/>
    </row>
    <row r="1118" spans="1:1" x14ac:dyDescent="0.25">
      <c r="A1118" s="156"/>
    </row>
    <row r="1119" spans="1:1" x14ac:dyDescent="0.25">
      <c r="A1119" s="156"/>
    </row>
    <row r="1120" spans="1:1" x14ac:dyDescent="0.25">
      <c r="A1120" s="156"/>
    </row>
    <row r="1121" spans="1:1" x14ac:dyDescent="0.25">
      <c r="A1121" s="156"/>
    </row>
    <row r="1122" spans="1:1" x14ac:dyDescent="0.25">
      <c r="A1122" s="156"/>
    </row>
    <row r="1123" spans="1:1" x14ac:dyDescent="0.25">
      <c r="A1123" s="156"/>
    </row>
    <row r="1124" spans="1:1" x14ac:dyDescent="0.25">
      <c r="A1124" s="156"/>
    </row>
    <row r="1125" spans="1:1" x14ac:dyDescent="0.25">
      <c r="A1125" s="156"/>
    </row>
    <row r="1126" spans="1:1" x14ac:dyDescent="0.25">
      <c r="A1126" s="156"/>
    </row>
    <row r="1127" spans="1:1" x14ac:dyDescent="0.25">
      <c r="A1127" s="156"/>
    </row>
    <row r="1128" spans="1:1" x14ac:dyDescent="0.25">
      <c r="A1128" s="156"/>
    </row>
    <row r="1129" spans="1:1" x14ac:dyDescent="0.25">
      <c r="A1129" s="156"/>
    </row>
    <row r="1130" spans="1:1" x14ac:dyDescent="0.25">
      <c r="A1130" s="156"/>
    </row>
    <row r="1131" spans="1:1" x14ac:dyDescent="0.25">
      <c r="A1131" s="156"/>
    </row>
    <row r="1132" spans="1:1" x14ac:dyDescent="0.25">
      <c r="A1132" s="156"/>
    </row>
    <row r="1133" spans="1:1" x14ac:dyDescent="0.25">
      <c r="A1133" s="156"/>
    </row>
    <row r="1134" spans="1:1" x14ac:dyDescent="0.25">
      <c r="A1134" s="156"/>
    </row>
    <row r="1135" spans="1:1" x14ac:dyDescent="0.25">
      <c r="A1135" s="156"/>
    </row>
    <row r="1136" spans="1:1" x14ac:dyDescent="0.25">
      <c r="A1136" s="156"/>
    </row>
    <row r="1137" spans="1:1" x14ac:dyDescent="0.25">
      <c r="A1137" s="156"/>
    </row>
    <row r="1138" spans="1:1" x14ac:dyDescent="0.25">
      <c r="A1138" s="156"/>
    </row>
    <row r="1139" spans="1:1" x14ac:dyDescent="0.25">
      <c r="A1139" s="156"/>
    </row>
    <row r="1140" spans="1:1" x14ac:dyDescent="0.25">
      <c r="A1140" s="156"/>
    </row>
    <row r="1141" spans="1:1" x14ac:dyDescent="0.25">
      <c r="A1141" s="156"/>
    </row>
    <row r="1142" spans="1:1" x14ac:dyDescent="0.25">
      <c r="A1142" s="156"/>
    </row>
    <row r="1143" spans="1:1" x14ac:dyDescent="0.25">
      <c r="A1143" s="156"/>
    </row>
    <row r="1144" spans="1:1" x14ac:dyDescent="0.25">
      <c r="A1144" s="156"/>
    </row>
    <row r="1145" spans="1:1" x14ac:dyDescent="0.25">
      <c r="A1145" s="156"/>
    </row>
    <row r="1146" spans="1:1" x14ac:dyDescent="0.25">
      <c r="A1146" s="156"/>
    </row>
    <row r="1147" spans="1:1" x14ac:dyDescent="0.25">
      <c r="A1147" s="156"/>
    </row>
    <row r="1148" spans="1:1" x14ac:dyDescent="0.25">
      <c r="A1148" s="156"/>
    </row>
    <row r="1149" spans="1:1" x14ac:dyDescent="0.25">
      <c r="A1149" s="156"/>
    </row>
    <row r="1150" spans="1:1" x14ac:dyDescent="0.25">
      <c r="A1150" s="156"/>
    </row>
    <row r="1151" spans="1:1" x14ac:dyDescent="0.25">
      <c r="A1151" s="156"/>
    </row>
    <row r="1152" spans="1:1" x14ac:dyDescent="0.25">
      <c r="A1152" s="156"/>
    </row>
    <row r="1153" spans="1:1" x14ac:dyDescent="0.25">
      <c r="A1153" s="156"/>
    </row>
    <row r="1154" spans="1:1" x14ac:dyDescent="0.25">
      <c r="A1154" s="156"/>
    </row>
    <row r="1155" spans="1:1" x14ac:dyDescent="0.25">
      <c r="A1155" s="156"/>
    </row>
    <row r="1156" spans="1:1" x14ac:dyDescent="0.25">
      <c r="A1156" s="156"/>
    </row>
    <row r="1157" spans="1:1" x14ac:dyDescent="0.25">
      <c r="A1157" s="156"/>
    </row>
    <row r="1158" spans="1:1" x14ac:dyDescent="0.25">
      <c r="A1158" s="156"/>
    </row>
    <row r="1159" spans="1:1" x14ac:dyDescent="0.25">
      <c r="A1159" s="156"/>
    </row>
    <row r="1160" spans="1:1" x14ac:dyDescent="0.25">
      <c r="A1160" s="156"/>
    </row>
    <row r="1161" spans="1:1" x14ac:dyDescent="0.25">
      <c r="A1161" s="156"/>
    </row>
    <row r="1162" spans="1:1" x14ac:dyDescent="0.25">
      <c r="A1162" s="156"/>
    </row>
    <row r="1163" spans="1:1" x14ac:dyDescent="0.25">
      <c r="A1163" s="156"/>
    </row>
    <row r="1164" spans="1:1" x14ac:dyDescent="0.25">
      <c r="A1164" s="156"/>
    </row>
    <row r="1165" spans="1:1" x14ac:dyDescent="0.25">
      <c r="A1165" s="156"/>
    </row>
    <row r="1166" spans="1:1" x14ac:dyDescent="0.25">
      <c r="A1166" s="156"/>
    </row>
    <row r="1167" spans="1:1" x14ac:dyDescent="0.25">
      <c r="A1167" s="156"/>
    </row>
    <row r="1168" spans="1:1" x14ac:dyDescent="0.25">
      <c r="A1168" s="156"/>
    </row>
    <row r="1169" spans="1:1" x14ac:dyDescent="0.25">
      <c r="A1169" s="156"/>
    </row>
    <row r="1170" spans="1:1" x14ac:dyDescent="0.25">
      <c r="A1170" s="156"/>
    </row>
    <row r="1171" spans="1:1" x14ac:dyDescent="0.25">
      <c r="A1171" s="156"/>
    </row>
    <row r="1172" spans="1:1" x14ac:dyDescent="0.25">
      <c r="A1172" s="156"/>
    </row>
    <row r="1173" spans="1:1" x14ac:dyDescent="0.25">
      <c r="A1173" s="156"/>
    </row>
    <row r="1174" spans="1:1" x14ac:dyDescent="0.25">
      <c r="A1174" s="156"/>
    </row>
    <row r="1175" spans="1:1" x14ac:dyDescent="0.25">
      <c r="A1175" s="156"/>
    </row>
    <row r="1176" spans="1:1" x14ac:dyDescent="0.25">
      <c r="A1176" s="156"/>
    </row>
    <row r="1177" spans="1:1" x14ac:dyDescent="0.25">
      <c r="A1177" s="156"/>
    </row>
    <row r="1178" spans="1:1" x14ac:dyDescent="0.25">
      <c r="A1178" s="156"/>
    </row>
    <row r="1179" spans="1:1" x14ac:dyDescent="0.25">
      <c r="A1179" s="156"/>
    </row>
    <row r="1180" spans="1:1" x14ac:dyDescent="0.25">
      <c r="A1180" s="156"/>
    </row>
    <row r="1181" spans="1:1" x14ac:dyDescent="0.25">
      <c r="A1181" s="156"/>
    </row>
    <row r="1182" spans="1:1" x14ac:dyDescent="0.25">
      <c r="A1182" s="156"/>
    </row>
    <row r="1183" spans="1:1" x14ac:dyDescent="0.25">
      <c r="A1183" s="156"/>
    </row>
    <row r="1184" spans="1:1" x14ac:dyDescent="0.25">
      <c r="A1184" s="156"/>
    </row>
    <row r="1185" spans="1:1" x14ac:dyDescent="0.25">
      <c r="A1185" s="156"/>
    </row>
    <row r="1186" spans="1:1" x14ac:dyDescent="0.25">
      <c r="A1186" s="156"/>
    </row>
    <row r="1187" spans="1:1" x14ac:dyDescent="0.25">
      <c r="A1187" s="156"/>
    </row>
    <row r="1188" spans="1:1" x14ac:dyDescent="0.25">
      <c r="A1188" s="156"/>
    </row>
    <row r="1189" spans="1:1" x14ac:dyDescent="0.25">
      <c r="A1189" s="156"/>
    </row>
    <row r="1190" spans="1:1" x14ac:dyDescent="0.25">
      <c r="A1190" s="156"/>
    </row>
    <row r="1191" spans="1:1" x14ac:dyDescent="0.25">
      <c r="A1191" s="156"/>
    </row>
    <row r="1192" spans="1:1" x14ac:dyDescent="0.25">
      <c r="A1192" s="156"/>
    </row>
    <row r="1193" spans="1:1" x14ac:dyDescent="0.25">
      <c r="A1193" s="156"/>
    </row>
    <row r="1194" spans="1:1" x14ac:dyDescent="0.25">
      <c r="A1194" s="156"/>
    </row>
    <row r="1195" spans="1:1" x14ac:dyDescent="0.25">
      <c r="A1195" s="156"/>
    </row>
    <row r="1196" spans="1:1" x14ac:dyDescent="0.25">
      <c r="A1196" s="156"/>
    </row>
    <row r="1197" spans="1:1" x14ac:dyDescent="0.25">
      <c r="A1197" s="156"/>
    </row>
    <row r="1198" spans="1:1" x14ac:dyDescent="0.25">
      <c r="A1198" s="156"/>
    </row>
    <row r="1199" spans="1:1" x14ac:dyDescent="0.25">
      <c r="A1199" s="156"/>
    </row>
    <row r="1200" spans="1:1" x14ac:dyDescent="0.25">
      <c r="A1200" s="156"/>
    </row>
    <row r="1201" spans="1:1" x14ac:dyDescent="0.25">
      <c r="A1201" s="156"/>
    </row>
    <row r="1202" spans="1:1" x14ac:dyDescent="0.25">
      <c r="A1202" s="156"/>
    </row>
    <row r="1203" spans="1:1" x14ac:dyDescent="0.25">
      <c r="A1203" s="156"/>
    </row>
    <row r="1204" spans="1:1" x14ac:dyDescent="0.25">
      <c r="A1204" s="156"/>
    </row>
    <row r="1205" spans="1:1" x14ac:dyDescent="0.25">
      <c r="A1205" s="156"/>
    </row>
    <row r="1206" spans="1:1" x14ac:dyDescent="0.25">
      <c r="A1206" s="156"/>
    </row>
    <row r="1207" spans="1:1" x14ac:dyDescent="0.25">
      <c r="A1207" s="156"/>
    </row>
    <row r="1208" spans="1:1" x14ac:dyDescent="0.25">
      <c r="A1208" s="156"/>
    </row>
    <row r="1209" spans="1:1" x14ac:dyDescent="0.25">
      <c r="A1209" s="156"/>
    </row>
    <row r="1210" spans="1:1" x14ac:dyDescent="0.25">
      <c r="A1210" s="156"/>
    </row>
    <row r="1211" spans="1:1" x14ac:dyDescent="0.25">
      <c r="A1211" s="156"/>
    </row>
    <row r="1212" spans="1:1" x14ac:dyDescent="0.25">
      <c r="A1212" s="156"/>
    </row>
    <row r="1213" spans="1:1" x14ac:dyDescent="0.25">
      <c r="A1213" s="156"/>
    </row>
    <row r="1214" spans="1:1" x14ac:dyDescent="0.25">
      <c r="A1214" s="156"/>
    </row>
    <row r="1215" spans="1:1" x14ac:dyDescent="0.25">
      <c r="A1215" s="156"/>
    </row>
    <row r="1216" spans="1:1" x14ac:dyDescent="0.25">
      <c r="A1216" s="156"/>
    </row>
    <row r="1217" spans="1:1" x14ac:dyDescent="0.25">
      <c r="A1217" s="156"/>
    </row>
    <row r="1218" spans="1:1" x14ac:dyDescent="0.25">
      <c r="A1218" s="156"/>
    </row>
    <row r="1219" spans="1:1" x14ac:dyDescent="0.25">
      <c r="A1219" s="156"/>
    </row>
    <row r="1220" spans="1:1" x14ac:dyDescent="0.25">
      <c r="A1220" s="156"/>
    </row>
    <row r="1221" spans="1:1" x14ac:dyDescent="0.25">
      <c r="A1221" s="156"/>
    </row>
    <row r="1222" spans="1:1" x14ac:dyDescent="0.25">
      <c r="A1222" s="156"/>
    </row>
    <row r="1223" spans="1:1" x14ac:dyDescent="0.25">
      <c r="A1223" s="156"/>
    </row>
    <row r="1224" spans="1:1" x14ac:dyDescent="0.25">
      <c r="A1224" s="156"/>
    </row>
    <row r="1225" spans="1:1" x14ac:dyDescent="0.25">
      <c r="A1225" s="156"/>
    </row>
    <row r="1226" spans="1:1" x14ac:dyDescent="0.25">
      <c r="A1226" s="156"/>
    </row>
    <row r="1227" spans="1:1" x14ac:dyDescent="0.25">
      <c r="A1227" s="156"/>
    </row>
    <row r="1228" spans="1:1" x14ac:dyDescent="0.25">
      <c r="A1228" s="156"/>
    </row>
    <row r="1229" spans="1:1" x14ac:dyDescent="0.25">
      <c r="A1229" s="156"/>
    </row>
    <row r="1230" spans="1:1" x14ac:dyDescent="0.25">
      <c r="A1230" s="156"/>
    </row>
    <row r="1231" spans="1:1" x14ac:dyDescent="0.25">
      <c r="A1231" s="156"/>
    </row>
    <row r="1232" spans="1:1" x14ac:dyDescent="0.25">
      <c r="A1232" s="156"/>
    </row>
    <row r="1233" spans="1:1" x14ac:dyDescent="0.25">
      <c r="A1233" s="156"/>
    </row>
    <row r="1234" spans="1:1" x14ac:dyDescent="0.25">
      <c r="A1234" s="156"/>
    </row>
    <row r="1235" spans="1:1" x14ac:dyDescent="0.25">
      <c r="A1235" s="156"/>
    </row>
    <row r="1236" spans="1:1" x14ac:dyDescent="0.25">
      <c r="A1236" s="156"/>
    </row>
    <row r="1237" spans="1:1" x14ac:dyDescent="0.25">
      <c r="A1237" s="156"/>
    </row>
    <row r="1238" spans="1:1" x14ac:dyDescent="0.25">
      <c r="A1238" s="156"/>
    </row>
    <row r="1239" spans="1:1" x14ac:dyDescent="0.25">
      <c r="A1239" s="156"/>
    </row>
    <row r="1240" spans="1:1" x14ac:dyDescent="0.25">
      <c r="A1240" s="156"/>
    </row>
    <row r="1241" spans="1:1" x14ac:dyDescent="0.25">
      <c r="A1241" s="156"/>
    </row>
    <row r="1242" spans="1:1" x14ac:dyDescent="0.25">
      <c r="A1242" s="156"/>
    </row>
    <row r="1243" spans="1:1" x14ac:dyDescent="0.25">
      <c r="A1243" s="156"/>
    </row>
    <row r="1244" spans="1:1" x14ac:dyDescent="0.25">
      <c r="A1244" s="156"/>
    </row>
    <row r="1245" spans="1:1" x14ac:dyDescent="0.25">
      <c r="A1245" s="156"/>
    </row>
    <row r="1246" spans="1:1" x14ac:dyDescent="0.25">
      <c r="A1246" s="156"/>
    </row>
    <row r="1247" spans="1:1" x14ac:dyDescent="0.25">
      <c r="A1247" s="156"/>
    </row>
    <row r="1248" spans="1:1" x14ac:dyDescent="0.25">
      <c r="A1248" s="156"/>
    </row>
    <row r="1249" spans="1:1" x14ac:dyDescent="0.25">
      <c r="A1249" s="156"/>
    </row>
    <row r="1250" spans="1:1" x14ac:dyDescent="0.25">
      <c r="A1250" s="156"/>
    </row>
    <row r="1251" spans="1:1" x14ac:dyDescent="0.25">
      <c r="A1251" s="156"/>
    </row>
    <row r="1252" spans="1:1" x14ac:dyDescent="0.25">
      <c r="A1252" s="156"/>
    </row>
    <row r="1253" spans="1:1" x14ac:dyDescent="0.25">
      <c r="A1253" s="156"/>
    </row>
    <row r="1254" spans="1:1" x14ac:dyDescent="0.25">
      <c r="A1254" s="156"/>
    </row>
    <row r="1255" spans="1:1" x14ac:dyDescent="0.25">
      <c r="A1255" s="156"/>
    </row>
    <row r="1256" spans="1:1" x14ac:dyDescent="0.25">
      <c r="A1256" s="156"/>
    </row>
    <row r="1257" spans="1:1" x14ac:dyDescent="0.25">
      <c r="A1257" s="156"/>
    </row>
    <row r="1258" spans="1:1" x14ac:dyDescent="0.25">
      <c r="A1258" s="156"/>
    </row>
    <row r="1259" spans="1:1" x14ac:dyDescent="0.25">
      <c r="A1259" s="156"/>
    </row>
    <row r="1260" spans="1:1" x14ac:dyDescent="0.25">
      <c r="A1260" s="156"/>
    </row>
    <row r="1261" spans="1:1" x14ac:dyDescent="0.25">
      <c r="A1261" s="156"/>
    </row>
    <row r="1262" spans="1:1" x14ac:dyDescent="0.25">
      <c r="A1262" s="156"/>
    </row>
    <row r="1263" spans="1:1" x14ac:dyDescent="0.25">
      <c r="A1263" s="156"/>
    </row>
    <row r="1264" spans="1:1" x14ac:dyDescent="0.25">
      <c r="A1264" s="156"/>
    </row>
    <row r="1265" spans="1:1" x14ac:dyDescent="0.25">
      <c r="A1265" s="156"/>
    </row>
    <row r="1266" spans="1:1" x14ac:dyDescent="0.25">
      <c r="A1266" s="156"/>
    </row>
    <row r="1267" spans="1:1" x14ac:dyDescent="0.25">
      <c r="A1267" s="156"/>
    </row>
    <row r="1268" spans="1:1" x14ac:dyDescent="0.25">
      <c r="A1268" s="156"/>
    </row>
    <row r="1269" spans="1:1" x14ac:dyDescent="0.25">
      <c r="A1269" s="156"/>
    </row>
    <row r="1270" spans="1:1" x14ac:dyDescent="0.25">
      <c r="A1270" s="156"/>
    </row>
    <row r="1271" spans="1:1" x14ac:dyDescent="0.25">
      <c r="A1271" s="156"/>
    </row>
    <row r="1272" spans="1:1" x14ac:dyDescent="0.25">
      <c r="A1272" s="156"/>
    </row>
    <row r="1273" spans="1:1" x14ac:dyDescent="0.25">
      <c r="A1273" s="156"/>
    </row>
    <row r="1274" spans="1:1" x14ac:dyDescent="0.25">
      <c r="A1274" s="156"/>
    </row>
    <row r="1275" spans="1:1" x14ac:dyDescent="0.25">
      <c r="A1275" s="156"/>
    </row>
    <row r="1276" spans="1:1" x14ac:dyDescent="0.25">
      <c r="A1276" s="156"/>
    </row>
    <row r="1277" spans="1:1" x14ac:dyDescent="0.25">
      <c r="A1277" s="156"/>
    </row>
    <row r="1278" spans="1:1" x14ac:dyDescent="0.25">
      <c r="A1278" s="156"/>
    </row>
    <row r="1279" spans="1:1" x14ac:dyDescent="0.25">
      <c r="A1279" s="156"/>
    </row>
    <row r="1280" spans="1:1" x14ac:dyDescent="0.25">
      <c r="A1280" s="156"/>
    </row>
    <row r="1281" spans="1:1" x14ac:dyDescent="0.25">
      <c r="A1281" s="156"/>
    </row>
    <row r="1282" spans="1:1" x14ac:dyDescent="0.25">
      <c r="A1282" s="156"/>
    </row>
    <row r="1283" spans="1:1" x14ac:dyDescent="0.25">
      <c r="A1283" s="156"/>
    </row>
    <row r="1284" spans="1:1" x14ac:dyDescent="0.25">
      <c r="A1284" s="156"/>
    </row>
    <row r="1285" spans="1:1" x14ac:dyDescent="0.25">
      <c r="A1285" s="156"/>
    </row>
    <row r="1286" spans="1:1" x14ac:dyDescent="0.25">
      <c r="A1286" s="156"/>
    </row>
    <row r="1287" spans="1:1" x14ac:dyDescent="0.25">
      <c r="A1287" s="156"/>
    </row>
    <row r="1288" spans="1:1" x14ac:dyDescent="0.25">
      <c r="A1288" s="156"/>
    </row>
    <row r="1289" spans="1:1" x14ac:dyDescent="0.25">
      <c r="A1289" s="156"/>
    </row>
    <row r="1290" spans="1:1" x14ac:dyDescent="0.25">
      <c r="A1290" s="156"/>
    </row>
    <row r="1291" spans="1:1" x14ac:dyDescent="0.25">
      <c r="A1291" s="156"/>
    </row>
    <row r="1292" spans="1:1" x14ac:dyDescent="0.25">
      <c r="A1292" s="156"/>
    </row>
    <row r="1293" spans="1:1" x14ac:dyDescent="0.25">
      <c r="A1293" s="156"/>
    </row>
    <row r="1294" spans="1:1" x14ac:dyDescent="0.25">
      <c r="A1294" s="156"/>
    </row>
    <row r="1295" spans="1:1" x14ac:dyDescent="0.25">
      <c r="A1295" s="156"/>
    </row>
    <row r="1296" spans="1:1" x14ac:dyDescent="0.25">
      <c r="A1296" s="156"/>
    </row>
    <row r="1297" spans="1:1" x14ac:dyDescent="0.25">
      <c r="A1297" s="156"/>
    </row>
    <row r="1298" spans="1:1" x14ac:dyDescent="0.25">
      <c r="A1298" s="156"/>
    </row>
    <row r="1299" spans="1:1" x14ac:dyDescent="0.25">
      <c r="A1299" s="156"/>
    </row>
    <row r="1300" spans="1:1" x14ac:dyDescent="0.25">
      <c r="A1300" s="156"/>
    </row>
    <row r="1301" spans="1:1" x14ac:dyDescent="0.25">
      <c r="A1301" s="156"/>
    </row>
    <row r="1302" spans="1:1" x14ac:dyDescent="0.25">
      <c r="A1302" s="156"/>
    </row>
    <row r="1303" spans="1:1" x14ac:dyDescent="0.25">
      <c r="A1303" s="156"/>
    </row>
    <row r="1304" spans="1:1" x14ac:dyDescent="0.25">
      <c r="A1304" s="156"/>
    </row>
    <row r="1305" spans="1:1" x14ac:dyDescent="0.25">
      <c r="A1305" s="156"/>
    </row>
    <row r="1306" spans="1:1" x14ac:dyDescent="0.25">
      <c r="A1306" s="156"/>
    </row>
    <row r="1307" spans="1:1" x14ac:dyDescent="0.25">
      <c r="A1307" s="156"/>
    </row>
    <row r="1308" spans="1:1" x14ac:dyDescent="0.25">
      <c r="A1308" s="156"/>
    </row>
    <row r="1309" spans="1:1" x14ac:dyDescent="0.25">
      <c r="A1309" s="156"/>
    </row>
    <row r="1310" spans="1:1" x14ac:dyDescent="0.25">
      <c r="A1310" s="156"/>
    </row>
    <row r="1311" spans="1:1" x14ac:dyDescent="0.25">
      <c r="A1311" s="156"/>
    </row>
    <row r="1312" spans="1:1" x14ac:dyDescent="0.25">
      <c r="A1312" s="156"/>
    </row>
    <row r="1313" spans="1:1" x14ac:dyDescent="0.25">
      <c r="A1313" s="156"/>
    </row>
    <row r="1314" spans="1:1" x14ac:dyDescent="0.25">
      <c r="A1314" s="156"/>
    </row>
    <row r="1315" spans="1:1" x14ac:dyDescent="0.25">
      <c r="A1315" s="156"/>
    </row>
    <row r="1316" spans="1:1" x14ac:dyDescent="0.25">
      <c r="A1316" s="156"/>
    </row>
    <row r="1317" spans="1:1" x14ac:dyDescent="0.25">
      <c r="A1317" s="156"/>
    </row>
    <row r="1318" spans="1:1" x14ac:dyDescent="0.25">
      <c r="A1318" s="156"/>
    </row>
    <row r="1319" spans="1:1" x14ac:dyDescent="0.25">
      <c r="A1319" s="156"/>
    </row>
    <row r="1320" spans="1:1" x14ac:dyDescent="0.25">
      <c r="A1320" s="156"/>
    </row>
    <row r="1321" spans="1:1" x14ac:dyDescent="0.25">
      <c r="A1321" s="156"/>
    </row>
    <row r="1322" spans="1:1" x14ac:dyDescent="0.25">
      <c r="A1322" s="156"/>
    </row>
    <row r="1323" spans="1:1" x14ac:dyDescent="0.25">
      <c r="A1323" s="156"/>
    </row>
    <row r="1324" spans="1:1" x14ac:dyDescent="0.25">
      <c r="A1324" s="156"/>
    </row>
    <row r="1325" spans="1:1" x14ac:dyDescent="0.25">
      <c r="A1325" s="156"/>
    </row>
    <row r="1326" spans="1:1" x14ac:dyDescent="0.25">
      <c r="A1326" s="156"/>
    </row>
    <row r="1327" spans="1:1" x14ac:dyDescent="0.25">
      <c r="A1327" s="156"/>
    </row>
    <row r="1328" spans="1:1" x14ac:dyDescent="0.25">
      <c r="A1328" s="156"/>
    </row>
    <row r="1329" spans="1:1" x14ac:dyDescent="0.25">
      <c r="A1329" s="156"/>
    </row>
    <row r="1330" spans="1:1" x14ac:dyDescent="0.25">
      <c r="A1330" s="156"/>
    </row>
    <row r="1331" spans="1:1" x14ac:dyDescent="0.25">
      <c r="A1331" s="156"/>
    </row>
    <row r="1332" spans="1:1" x14ac:dyDescent="0.25">
      <c r="A1332" s="156"/>
    </row>
    <row r="1333" spans="1:1" x14ac:dyDescent="0.25">
      <c r="A1333" s="156"/>
    </row>
    <row r="1334" spans="1:1" x14ac:dyDescent="0.25">
      <c r="A1334" s="156"/>
    </row>
    <row r="1335" spans="1:1" x14ac:dyDescent="0.25">
      <c r="A1335" s="156"/>
    </row>
    <row r="1336" spans="1:1" x14ac:dyDescent="0.25">
      <c r="A1336" s="156"/>
    </row>
    <row r="1337" spans="1:1" x14ac:dyDescent="0.25">
      <c r="A1337" s="156"/>
    </row>
    <row r="1338" spans="1:1" x14ac:dyDescent="0.25">
      <c r="A1338" s="156"/>
    </row>
    <row r="1339" spans="1:1" x14ac:dyDescent="0.25">
      <c r="A1339" s="156"/>
    </row>
    <row r="1340" spans="1:1" x14ac:dyDescent="0.25">
      <c r="A1340" s="156"/>
    </row>
    <row r="1341" spans="1:1" x14ac:dyDescent="0.25">
      <c r="A1341" s="156"/>
    </row>
    <row r="1342" spans="1:1" x14ac:dyDescent="0.25">
      <c r="A1342" s="156"/>
    </row>
    <row r="1343" spans="1:1" x14ac:dyDescent="0.25">
      <c r="A1343" s="156"/>
    </row>
    <row r="1344" spans="1:1" x14ac:dyDescent="0.25">
      <c r="A1344" s="156"/>
    </row>
    <row r="1345" spans="1:1" x14ac:dyDescent="0.25">
      <c r="A1345" s="156"/>
    </row>
    <row r="1346" spans="1:1" x14ac:dyDescent="0.25">
      <c r="A1346" s="156"/>
    </row>
    <row r="1347" spans="1:1" x14ac:dyDescent="0.25">
      <c r="A1347" s="156"/>
    </row>
    <row r="1348" spans="1:1" x14ac:dyDescent="0.25">
      <c r="A1348" s="156"/>
    </row>
    <row r="1349" spans="1:1" x14ac:dyDescent="0.25">
      <c r="A1349" s="156"/>
    </row>
    <row r="1350" spans="1:1" x14ac:dyDescent="0.25">
      <c r="A1350" s="156"/>
    </row>
    <row r="1351" spans="1:1" x14ac:dyDescent="0.25">
      <c r="A1351" s="156"/>
    </row>
    <row r="1352" spans="1:1" x14ac:dyDescent="0.25">
      <c r="A1352" s="156"/>
    </row>
    <row r="1353" spans="1:1" x14ac:dyDescent="0.25">
      <c r="A1353" s="156"/>
    </row>
    <row r="1354" spans="1:1" x14ac:dyDescent="0.25">
      <c r="A1354" s="156"/>
    </row>
    <row r="1355" spans="1:1" x14ac:dyDescent="0.25">
      <c r="A1355" s="156"/>
    </row>
    <row r="1356" spans="1:1" x14ac:dyDescent="0.25">
      <c r="A1356" s="156"/>
    </row>
    <row r="1357" spans="1:1" x14ac:dyDescent="0.25">
      <c r="A1357" s="156"/>
    </row>
    <row r="1358" spans="1:1" x14ac:dyDescent="0.25">
      <c r="A1358" s="156"/>
    </row>
    <row r="1359" spans="1:1" x14ac:dyDescent="0.25">
      <c r="A1359" s="156"/>
    </row>
    <row r="1360" spans="1:1" x14ac:dyDescent="0.25">
      <c r="A1360" s="156"/>
    </row>
    <row r="1361" spans="1:1" x14ac:dyDescent="0.25">
      <c r="A1361" s="156"/>
    </row>
    <row r="1362" spans="1:1" x14ac:dyDescent="0.25">
      <c r="A1362" s="156"/>
    </row>
    <row r="1363" spans="1:1" x14ac:dyDescent="0.25">
      <c r="A1363" s="156"/>
    </row>
    <row r="1364" spans="1:1" x14ac:dyDescent="0.25">
      <c r="A1364" s="156"/>
    </row>
    <row r="1365" spans="1:1" x14ac:dyDescent="0.25">
      <c r="A1365" s="156"/>
    </row>
    <row r="1366" spans="1:1" x14ac:dyDescent="0.25">
      <c r="A1366" s="156"/>
    </row>
    <row r="1367" spans="1:1" x14ac:dyDescent="0.25">
      <c r="A1367" s="156"/>
    </row>
    <row r="1368" spans="1:1" x14ac:dyDescent="0.25">
      <c r="A1368" s="156"/>
    </row>
    <row r="1369" spans="1:1" x14ac:dyDescent="0.25">
      <c r="A1369" s="156"/>
    </row>
    <row r="1370" spans="1:1" x14ac:dyDescent="0.25">
      <c r="A1370" s="156"/>
    </row>
    <row r="1371" spans="1:1" x14ac:dyDescent="0.25">
      <c r="A1371" s="156"/>
    </row>
    <row r="1372" spans="1:1" x14ac:dyDescent="0.25">
      <c r="A1372" s="156"/>
    </row>
    <row r="1373" spans="1:1" x14ac:dyDescent="0.25">
      <c r="A1373" s="156"/>
    </row>
    <row r="1374" spans="1:1" x14ac:dyDescent="0.25">
      <c r="A1374" s="156"/>
    </row>
    <row r="1375" spans="1:1" x14ac:dyDescent="0.25">
      <c r="A1375" s="156"/>
    </row>
    <row r="1376" spans="1:1" x14ac:dyDescent="0.25">
      <c r="A1376" s="156"/>
    </row>
    <row r="1377" spans="1:1" x14ac:dyDescent="0.25">
      <c r="A1377" s="156"/>
    </row>
    <row r="1378" spans="1:1" x14ac:dyDescent="0.25">
      <c r="A1378" s="156"/>
    </row>
    <row r="1379" spans="1:1" x14ac:dyDescent="0.25">
      <c r="A1379" s="156"/>
    </row>
    <row r="1380" spans="1:1" x14ac:dyDescent="0.25">
      <c r="A1380" s="156"/>
    </row>
    <row r="1381" spans="1:1" x14ac:dyDescent="0.25">
      <c r="A1381" s="156"/>
    </row>
    <row r="1382" spans="1:1" x14ac:dyDescent="0.25">
      <c r="A1382" s="156"/>
    </row>
    <row r="1383" spans="1:1" x14ac:dyDescent="0.25">
      <c r="A1383" s="156"/>
    </row>
    <row r="1384" spans="1:1" x14ac:dyDescent="0.25">
      <c r="A1384" s="156"/>
    </row>
    <row r="1385" spans="1:1" x14ac:dyDescent="0.25">
      <c r="A1385" s="156"/>
    </row>
    <row r="1386" spans="1:1" x14ac:dyDescent="0.25">
      <c r="A1386" s="156"/>
    </row>
    <row r="1387" spans="1:1" x14ac:dyDescent="0.25">
      <c r="A1387" s="156"/>
    </row>
    <row r="1388" spans="1:1" x14ac:dyDescent="0.25">
      <c r="A1388" s="156"/>
    </row>
    <row r="1389" spans="1:1" x14ac:dyDescent="0.25">
      <c r="A1389" s="156"/>
    </row>
    <row r="1390" spans="1:1" x14ac:dyDescent="0.25">
      <c r="A1390" s="156"/>
    </row>
    <row r="1391" spans="1:1" x14ac:dyDescent="0.25">
      <c r="A1391" s="156"/>
    </row>
    <row r="1392" spans="1:1" x14ac:dyDescent="0.25">
      <c r="A1392" s="156"/>
    </row>
    <row r="1393" spans="1:1" x14ac:dyDescent="0.25">
      <c r="A1393" s="156"/>
    </row>
    <row r="1394" spans="1:1" x14ac:dyDescent="0.25">
      <c r="A1394" s="156"/>
    </row>
    <row r="1395" spans="1:1" x14ac:dyDescent="0.25">
      <c r="A1395" s="156"/>
    </row>
    <row r="1396" spans="1:1" x14ac:dyDescent="0.25">
      <c r="A1396" s="156"/>
    </row>
    <row r="1397" spans="1:1" x14ac:dyDescent="0.25">
      <c r="A1397" s="156"/>
    </row>
    <row r="1398" spans="1:1" x14ac:dyDescent="0.25">
      <c r="A1398" s="156"/>
    </row>
    <row r="1399" spans="1:1" x14ac:dyDescent="0.25">
      <c r="A1399" s="156"/>
    </row>
    <row r="1400" spans="1:1" x14ac:dyDescent="0.25">
      <c r="A1400" s="156"/>
    </row>
    <row r="1401" spans="1:1" x14ac:dyDescent="0.25">
      <c r="A1401" s="156"/>
    </row>
    <row r="1402" spans="1:1" x14ac:dyDescent="0.25">
      <c r="A1402" s="156"/>
    </row>
    <row r="1403" spans="1:1" x14ac:dyDescent="0.25">
      <c r="A1403" s="156"/>
    </row>
    <row r="1404" spans="1:1" x14ac:dyDescent="0.25">
      <c r="A1404" s="156"/>
    </row>
    <row r="1405" spans="1:1" x14ac:dyDescent="0.25">
      <c r="A1405" s="156"/>
    </row>
    <row r="1406" spans="1:1" x14ac:dyDescent="0.25">
      <c r="A1406" s="156"/>
    </row>
    <row r="1407" spans="1:1" x14ac:dyDescent="0.25">
      <c r="A1407" s="156"/>
    </row>
    <row r="1408" spans="1:1" x14ac:dyDescent="0.25">
      <c r="A1408" s="156"/>
    </row>
    <row r="1409" spans="1:1" x14ac:dyDescent="0.25">
      <c r="A1409" s="156"/>
    </row>
    <row r="1410" spans="1:1" x14ac:dyDescent="0.25">
      <c r="A1410" s="156"/>
    </row>
    <row r="1411" spans="1:1" x14ac:dyDescent="0.25">
      <c r="A1411" s="156"/>
    </row>
    <row r="1412" spans="1:1" x14ac:dyDescent="0.25">
      <c r="A1412" s="156"/>
    </row>
    <row r="1413" spans="1:1" x14ac:dyDescent="0.25">
      <c r="A1413" s="156"/>
    </row>
    <row r="1414" spans="1:1" x14ac:dyDescent="0.25">
      <c r="A1414" s="156"/>
    </row>
    <row r="1415" spans="1:1" x14ac:dyDescent="0.25">
      <c r="A1415" s="156"/>
    </row>
    <row r="1416" spans="1:1" x14ac:dyDescent="0.25">
      <c r="A1416" s="156"/>
    </row>
    <row r="1417" spans="1:1" x14ac:dyDescent="0.25">
      <c r="A1417" s="156"/>
    </row>
    <row r="1418" spans="1:1" x14ac:dyDescent="0.25">
      <c r="A1418" s="156"/>
    </row>
    <row r="1419" spans="1:1" x14ac:dyDescent="0.25">
      <c r="A1419" s="156"/>
    </row>
    <row r="1420" spans="1:1" x14ac:dyDescent="0.25">
      <c r="A1420" s="156"/>
    </row>
    <row r="1421" spans="1:1" x14ac:dyDescent="0.25">
      <c r="A1421" s="156"/>
    </row>
    <row r="1422" spans="1:1" x14ac:dyDescent="0.25">
      <c r="A1422" s="156"/>
    </row>
    <row r="1423" spans="1:1" x14ac:dyDescent="0.25">
      <c r="A1423" s="156"/>
    </row>
    <row r="1424" spans="1:1" x14ac:dyDescent="0.25">
      <c r="A1424" s="156"/>
    </row>
    <row r="1425" spans="1:1" x14ac:dyDescent="0.25">
      <c r="A1425" s="156"/>
    </row>
    <row r="1426" spans="1:1" x14ac:dyDescent="0.25">
      <c r="A1426" s="156"/>
    </row>
    <row r="1427" spans="1:1" x14ac:dyDescent="0.25">
      <c r="A1427" s="156"/>
    </row>
    <row r="1428" spans="1:1" x14ac:dyDescent="0.25">
      <c r="A1428" s="156"/>
    </row>
    <row r="1429" spans="1:1" x14ac:dyDescent="0.25">
      <c r="A1429" s="156"/>
    </row>
    <row r="1430" spans="1:1" x14ac:dyDescent="0.25">
      <c r="A1430" s="156"/>
    </row>
    <row r="1431" spans="1:1" x14ac:dyDescent="0.25">
      <c r="A1431" s="156"/>
    </row>
    <row r="1432" spans="1:1" x14ac:dyDescent="0.25">
      <c r="A1432" s="156"/>
    </row>
    <row r="1433" spans="1:1" x14ac:dyDescent="0.25">
      <c r="A1433" s="156"/>
    </row>
    <row r="1434" spans="1:1" x14ac:dyDescent="0.25">
      <c r="A1434" s="156"/>
    </row>
    <row r="1435" spans="1:1" x14ac:dyDescent="0.25">
      <c r="A1435" s="156"/>
    </row>
    <row r="1436" spans="1:1" x14ac:dyDescent="0.25">
      <c r="A1436" s="156"/>
    </row>
    <row r="1437" spans="1:1" x14ac:dyDescent="0.25">
      <c r="A1437" s="156"/>
    </row>
    <row r="1438" spans="1:1" x14ac:dyDescent="0.25">
      <c r="A1438" s="156"/>
    </row>
    <row r="1439" spans="1:1" x14ac:dyDescent="0.25">
      <c r="A1439" s="156"/>
    </row>
    <row r="1440" spans="1:1" x14ac:dyDescent="0.25">
      <c r="A1440" s="156"/>
    </row>
    <row r="1441" spans="1:1" x14ac:dyDescent="0.25">
      <c r="A1441" s="156"/>
    </row>
    <row r="1442" spans="1:1" x14ac:dyDescent="0.25">
      <c r="A1442" s="156"/>
    </row>
    <row r="1443" spans="1:1" x14ac:dyDescent="0.25">
      <c r="A1443" s="156"/>
    </row>
    <row r="1444" spans="1:1" x14ac:dyDescent="0.25">
      <c r="A1444" s="156"/>
    </row>
    <row r="1445" spans="1:1" x14ac:dyDescent="0.25">
      <c r="A1445" s="156"/>
    </row>
    <row r="1446" spans="1:1" x14ac:dyDescent="0.25">
      <c r="A1446" s="156"/>
    </row>
    <row r="1447" spans="1:1" x14ac:dyDescent="0.25">
      <c r="A1447" s="156"/>
    </row>
    <row r="1448" spans="1:1" x14ac:dyDescent="0.25">
      <c r="A1448" s="156"/>
    </row>
    <row r="1449" spans="1:1" x14ac:dyDescent="0.25">
      <c r="A1449" s="156"/>
    </row>
    <row r="1450" spans="1:1" x14ac:dyDescent="0.25">
      <c r="A1450" s="156"/>
    </row>
    <row r="1451" spans="1:1" x14ac:dyDescent="0.25">
      <c r="A1451" s="156"/>
    </row>
    <row r="1452" spans="1:1" x14ac:dyDescent="0.25">
      <c r="A1452" s="156"/>
    </row>
    <row r="1453" spans="1:1" x14ac:dyDescent="0.25">
      <c r="A1453" s="156"/>
    </row>
    <row r="1454" spans="1:1" x14ac:dyDescent="0.25">
      <c r="A1454" s="156"/>
    </row>
    <row r="1455" spans="1:1" x14ac:dyDescent="0.25">
      <c r="A1455" s="156"/>
    </row>
    <row r="1456" spans="1:1" x14ac:dyDescent="0.25">
      <c r="A1456" s="156"/>
    </row>
    <row r="1457" spans="1:1" x14ac:dyDescent="0.25">
      <c r="A1457" s="156"/>
    </row>
    <row r="1458" spans="1:1" x14ac:dyDescent="0.25">
      <c r="A1458" s="156"/>
    </row>
    <row r="1459" spans="1:1" x14ac:dyDescent="0.25">
      <c r="A1459" s="156"/>
    </row>
    <row r="1460" spans="1:1" x14ac:dyDescent="0.25">
      <c r="A1460" s="156"/>
    </row>
    <row r="1461" spans="1:1" x14ac:dyDescent="0.25">
      <c r="A1461" s="156"/>
    </row>
    <row r="1462" spans="1:1" x14ac:dyDescent="0.25">
      <c r="A1462" s="156"/>
    </row>
    <row r="1463" spans="1:1" x14ac:dyDescent="0.25">
      <c r="A1463" s="156"/>
    </row>
    <row r="1464" spans="1:1" x14ac:dyDescent="0.25">
      <c r="A1464" s="156"/>
    </row>
    <row r="1465" spans="1:1" x14ac:dyDescent="0.25">
      <c r="A1465" s="156"/>
    </row>
    <row r="1466" spans="1:1" x14ac:dyDescent="0.25">
      <c r="A1466" s="156"/>
    </row>
    <row r="1467" spans="1:1" x14ac:dyDescent="0.25">
      <c r="A1467" s="156"/>
    </row>
    <row r="1468" spans="1:1" x14ac:dyDescent="0.25">
      <c r="A1468" s="156"/>
    </row>
    <row r="1469" spans="1:1" x14ac:dyDescent="0.25">
      <c r="A1469" s="156"/>
    </row>
    <row r="1470" spans="1:1" x14ac:dyDescent="0.25">
      <c r="A1470" s="156"/>
    </row>
    <row r="1471" spans="1:1" x14ac:dyDescent="0.25">
      <c r="A1471" s="156"/>
    </row>
    <row r="1472" spans="1:1" x14ac:dyDescent="0.25">
      <c r="A1472" s="156"/>
    </row>
    <row r="1473" spans="1:1" x14ac:dyDescent="0.25">
      <c r="A1473" s="156"/>
    </row>
    <row r="1474" spans="1:1" x14ac:dyDescent="0.25">
      <c r="A1474" s="156"/>
    </row>
    <row r="1475" spans="1:1" x14ac:dyDescent="0.25">
      <c r="A1475" s="156"/>
    </row>
    <row r="1476" spans="1:1" x14ac:dyDescent="0.25">
      <c r="A1476" s="156"/>
    </row>
    <row r="1477" spans="1:1" x14ac:dyDescent="0.25">
      <c r="A1477" s="156"/>
    </row>
    <row r="1478" spans="1:1" x14ac:dyDescent="0.25">
      <c r="A1478" s="156"/>
    </row>
    <row r="1479" spans="1:1" x14ac:dyDescent="0.25">
      <c r="A1479" s="156"/>
    </row>
    <row r="1480" spans="1:1" x14ac:dyDescent="0.25">
      <c r="A1480" s="156"/>
    </row>
    <row r="1481" spans="1:1" x14ac:dyDescent="0.25">
      <c r="A1481" s="156"/>
    </row>
    <row r="1482" spans="1:1" x14ac:dyDescent="0.25">
      <c r="A1482" s="156"/>
    </row>
    <row r="1483" spans="1:1" x14ac:dyDescent="0.25">
      <c r="A1483" s="156"/>
    </row>
    <row r="1484" spans="1:1" x14ac:dyDescent="0.25">
      <c r="A1484" s="156"/>
    </row>
    <row r="1485" spans="1:1" x14ac:dyDescent="0.25">
      <c r="A1485" s="156"/>
    </row>
    <row r="1486" spans="1:1" x14ac:dyDescent="0.25">
      <c r="A1486" s="156"/>
    </row>
    <row r="1487" spans="1:1" x14ac:dyDescent="0.25">
      <c r="A1487" s="156"/>
    </row>
    <row r="1488" spans="1:1" x14ac:dyDescent="0.25">
      <c r="A1488" s="156"/>
    </row>
    <row r="1489" spans="1:1" x14ac:dyDescent="0.25">
      <c r="A1489" s="156"/>
    </row>
    <row r="1490" spans="1:1" x14ac:dyDescent="0.25">
      <c r="A1490" s="156"/>
    </row>
    <row r="1491" spans="1:1" x14ac:dyDescent="0.25">
      <c r="A1491" s="156"/>
    </row>
    <row r="1492" spans="1:1" x14ac:dyDescent="0.25">
      <c r="A1492" s="156"/>
    </row>
    <row r="1493" spans="1:1" x14ac:dyDescent="0.25">
      <c r="A1493" s="156"/>
    </row>
    <row r="1494" spans="1:1" x14ac:dyDescent="0.25">
      <c r="A1494" s="156"/>
    </row>
    <row r="1495" spans="1:1" x14ac:dyDescent="0.25">
      <c r="A1495" s="156"/>
    </row>
    <row r="1496" spans="1:1" x14ac:dyDescent="0.25">
      <c r="A1496" s="156"/>
    </row>
    <row r="1497" spans="1:1" x14ac:dyDescent="0.25">
      <c r="A1497" s="156"/>
    </row>
    <row r="1498" spans="1:1" x14ac:dyDescent="0.25">
      <c r="A1498" s="156"/>
    </row>
    <row r="1499" spans="1:1" x14ac:dyDescent="0.25">
      <c r="A1499" s="156"/>
    </row>
    <row r="1500" spans="1:1" x14ac:dyDescent="0.25">
      <c r="A1500" s="156"/>
    </row>
    <row r="1501" spans="1:1" x14ac:dyDescent="0.25">
      <c r="A1501" s="156"/>
    </row>
    <row r="1502" spans="1:1" x14ac:dyDescent="0.25">
      <c r="A1502" s="156"/>
    </row>
    <row r="1503" spans="1:1" x14ac:dyDescent="0.25">
      <c r="A1503" s="156"/>
    </row>
    <row r="1504" spans="1:1" x14ac:dyDescent="0.25">
      <c r="A1504" s="156"/>
    </row>
    <row r="1505" spans="1:1" x14ac:dyDescent="0.25">
      <c r="A1505" s="156"/>
    </row>
    <row r="1506" spans="1:1" x14ac:dyDescent="0.25">
      <c r="A1506" s="156"/>
    </row>
    <row r="1507" spans="1:1" x14ac:dyDescent="0.25">
      <c r="A1507" s="156"/>
    </row>
    <row r="1508" spans="1:1" x14ac:dyDescent="0.25">
      <c r="A1508" s="156"/>
    </row>
    <row r="1509" spans="1:1" x14ac:dyDescent="0.25">
      <c r="A1509" s="156"/>
    </row>
    <row r="1510" spans="1:1" x14ac:dyDescent="0.25">
      <c r="A1510" s="156"/>
    </row>
    <row r="1511" spans="1:1" x14ac:dyDescent="0.25">
      <c r="A1511" s="156"/>
    </row>
    <row r="1512" spans="1:1" x14ac:dyDescent="0.25">
      <c r="A1512" s="156"/>
    </row>
    <row r="1513" spans="1:1" x14ac:dyDescent="0.25">
      <c r="A1513" s="156"/>
    </row>
    <row r="1514" spans="1:1" x14ac:dyDescent="0.25">
      <c r="A1514" s="156"/>
    </row>
    <row r="1515" spans="1:1" x14ac:dyDescent="0.25">
      <c r="A1515" s="156"/>
    </row>
    <row r="1516" spans="1:1" x14ac:dyDescent="0.25">
      <c r="A1516" s="156"/>
    </row>
    <row r="1517" spans="1:1" x14ac:dyDescent="0.25">
      <c r="A1517" s="156"/>
    </row>
    <row r="1518" spans="1:1" x14ac:dyDescent="0.25">
      <c r="A1518" s="156"/>
    </row>
    <row r="1519" spans="1:1" x14ac:dyDescent="0.25">
      <c r="A1519" s="156"/>
    </row>
    <row r="1520" spans="1:1" x14ac:dyDescent="0.25">
      <c r="A1520" s="156"/>
    </row>
    <row r="1521" spans="1:1" x14ac:dyDescent="0.25">
      <c r="A1521" s="156"/>
    </row>
    <row r="1522" spans="1:1" x14ac:dyDescent="0.25">
      <c r="A1522" s="156"/>
    </row>
    <row r="1523" spans="1:1" x14ac:dyDescent="0.25">
      <c r="A1523" s="156"/>
    </row>
    <row r="1524" spans="1:1" x14ac:dyDescent="0.25">
      <c r="A1524" s="156"/>
    </row>
    <row r="1525" spans="1:1" x14ac:dyDescent="0.25">
      <c r="A1525" s="156"/>
    </row>
    <row r="1526" spans="1:1" x14ac:dyDescent="0.25">
      <c r="A1526" s="156"/>
    </row>
    <row r="1527" spans="1:1" x14ac:dyDescent="0.25">
      <c r="A1527" s="156"/>
    </row>
    <row r="1528" spans="1:1" x14ac:dyDescent="0.25">
      <c r="A1528" s="156"/>
    </row>
    <row r="1529" spans="1:1" x14ac:dyDescent="0.25">
      <c r="A1529" s="156"/>
    </row>
    <row r="1530" spans="1:1" x14ac:dyDescent="0.25">
      <c r="A1530" s="156"/>
    </row>
    <row r="1531" spans="1:1" x14ac:dyDescent="0.25">
      <c r="A1531" s="156"/>
    </row>
    <row r="1532" spans="1:1" x14ac:dyDescent="0.25">
      <c r="A1532" s="156"/>
    </row>
    <row r="1533" spans="1:1" x14ac:dyDescent="0.25">
      <c r="A1533" s="156"/>
    </row>
    <row r="1534" spans="1:1" x14ac:dyDescent="0.25">
      <c r="A1534" s="156"/>
    </row>
    <row r="1535" spans="1:1" x14ac:dyDescent="0.25">
      <c r="A1535" s="156"/>
    </row>
    <row r="1536" spans="1:1" x14ac:dyDescent="0.25">
      <c r="A1536" s="156"/>
    </row>
    <row r="1537" spans="1:1" x14ac:dyDescent="0.25">
      <c r="A1537" s="156"/>
    </row>
    <row r="1538" spans="1:1" x14ac:dyDescent="0.25">
      <c r="A1538" s="156"/>
    </row>
    <row r="1539" spans="1:1" x14ac:dyDescent="0.25">
      <c r="A1539" s="156"/>
    </row>
    <row r="1540" spans="1:1" x14ac:dyDescent="0.25">
      <c r="A1540" s="156"/>
    </row>
    <row r="1541" spans="1:1" x14ac:dyDescent="0.25">
      <c r="A1541" s="156"/>
    </row>
    <row r="1542" spans="1:1" x14ac:dyDescent="0.25">
      <c r="A1542" s="156"/>
    </row>
    <row r="1543" spans="1:1" x14ac:dyDescent="0.25">
      <c r="A1543" s="156"/>
    </row>
    <row r="1544" spans="1:1" x14ac:dyDescent="0.25">
      <c r="A1544" s="156"/>
    </row>
    <row r="1545" spans="1:1" x14ac:dyDescent="0.25">
      <c r="A1545" s="156"/>
    </row>
    <row r="1546" spans="1:1" x14ac:dyDescent="0.25">
      <c r="A1546" s="156"/>
    </row>
    <row r="1547" spans="1:1" x14ac:dyDescent="0.25">
      <c r="A1547" s="156"/>
    </row>
    <row r="1548" spans="1:1" x14ac:dyDescent="0.25">
      <c r="A1548" s="156"/>
    </row>
    <row r="1549" spans="1:1" x14ac:dyDescent="0.25">
      <c r="A1549" s="156"/>
    </row>
    <row r="1550" spans="1:1" x14ac:dyDescent="0.25">
      <c r="A1550" s="1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AC915-AE2A-4BD4-BF7B-06FE47E5D902}">
  <dimension ref="A1:N59"/>
  <sheetViews>
    <sheetView tabSelected="1" zoomScale="90" zoomScaleNormal="90" workbookViewId="0">
      <selection activeCell="O45" sqref="O45"/>
    </sheetView>
  </sheetViews>
  <sheetFormatPr defaultRowHeight="14.5" x14ac:dyDescent="0.35"/>
  <cols>
    <col min="1" max="1" width="22.7265625" customWidth="1"/>
    <col min="2" max="2" width="10.453125" bestFit="1" customWidth="1"/>
    <col min="7" max="7" width="2.26953125" customWidth="1"/>
    <col min="8" max="12" width="11.7265625" customWidth="1"/>
    <col min="13" max="13" width="10.54296875" bestFit="1" customWidth="1"/>
    <col min="14" max="14" width="18" bestFit="1" customWidth="1"/>
  </cols>
  <sheetData>
    <row r="1" spans="1:14" x14ac:dyDescent="0.35">
      <c r="A1" s="1" t="s">
        <v>54</v>
      </c>
      <c r="B1" s="1"/>
      <c r="C1" s="2"/>
      <c r="D1" s="1"/>
      <c r="E1" s="3"/>
      <c r="F1" s="3"/>
      <c r="G1" s="3"/>
      <c r="H1" s="334" t="s">
        <v>55</v>
      </c>
      <c r="I1" s="86"/>
      <c r="J1" s="86"/>
      <c r="K1" s="86"/>
      <c r="L1" s="86"/>
    </row>
    <row r="2" spans="1:14" x14ac:dyDescent="0.35">
      <c r="A2" s="4" t="s">
        <v>0</v>
      </c>
      <c r="B2" s="4"/>
      <c r="C2" s="2"/>
      <c r="D2" s="5"/>
      <c r="E2" s="4"/>
      <c r="F2" s="4"/>
      <c r="G2" s="4"/>
      <c r="H2" s="335" t="str">
        <f>Data!$X$3</f>
        <v>2025-26</v>
      </c>
      <c r="I2" s="335" t="str">
        <f>Data!$X$3</f>
        <v>2025-26</v>
      </c>
      <c r="J2" s="335" t="str">
        <f>Data!$X$3</f>
        <v>2025-26</v>
      </c>
      <c r="K2" s="335" t="str">
        <f>Data!$X$3</f>
        <v>2025-26</v>
      </c>
      <c r="L2" s="335" t="str">
        <f>Data!$X$3</f>
        <v>2025-26</v>
      </c>
    </row>
    <row r="3" spans="1:14" ht="15" thickBot="1" x14ac:dyDescent="0.4">
      <c r="A3" s="4" t="str">
        <f>CONCATENATE("For Academic Year ",Data!$X$3)</f>
        <v>For Academic Year 2025-26</v>
      </c>
      <c r="B3" s="4"/>
      <c r="C3" s="4"/>
      <c r="D3" s="4"/>
      <c r="E3" s="4"/>
      <c r="F3" s="4"/>
      <c r="G3" s="4"/>
      <c r="H3" s="335">
        <v>1</v>
      </c>
      <c r="I3" s="335">
        <v>2</v>
      </c>
      <c r="J3" s="335">
        <v>3</v>
      </c>
      <c r="K3" s="335">
        <v>4</v>
      </c>
      <c r="L3" s="335">
        <v>5</v>
      </c>
    </row>
    <row r="4" spans="1:14" x14ac:dyDescent="0.3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 thickBot="1" x14ac:dyDescent="0.4">
      <c r="A5" s="9" t="s">
        <v>4</v>
      </c>
      <c r="B5" s="10" t="s">
        <v>5</v>
      </c>
      <c r="C5" s="10" t="s">
        <v>5</v>
      </c>
      <c r="D5" s="10" t="s">
        <v>5</v>
      </c>
      <c r="E5" s="10" t="s">
        <v>5</v>
      </c>
      <c r="F5" s="10" t="s">
        <v>5</v>
      </c>
      <c r="G5" s="65"/>
      <c r="H5" s="10" t="s">
        <v>5</v>
      </c>
      <c r="I5" s="10" t="s">
        <v>5</v>
      </c>
      <c r="J5" s="10" t="s">
        <v>5</v>
      </c>
      <c r="K5" s="10" t="s">
        <v>5</v>
      </c>
      <c r="L5" s="11" t="s">
        <v>5</v>
      </c>
    </row>
    <row r="6" spans="1:14" x14ac:dyDescent="0.35">
      <c r="A6" s="12" t="s">
        <v>7</v>
      </c>
      <c r="B6" s="13">
        <v>1688.7080000000101</v>
      </c>
      <c r="C6" s="13">
        <v>2410.6509999999998</v>
      </c>
      <c r="D6" s="13">
        <v>2399.4590000000198</v>
      </c>
      <c r="E6" s="13">
        <v>2262.1620000000098</v>
      </c>
      <c r="F6" s="13">
        <v>2920.32666666658</v>
      </c>
      <c r="G6" s="63"/>
      <c r="H6" s="13">
        <f>SUMIFS(Data!$H:$H,Data!$I:$I,'Allocation FTES'!$H$1,Data!$E:$E,'Allocation FTES'!$A6,Data!$C:$C,'Allocation FTES'!H$3,Data!$D:$D,'Allocation FTES'!$A$5)</f>
        <v>1784.8980000000099</v>
      </c>
      <c r="I6" s="13">
        <f>SUMIFS(Data!$H:$H,Data!$I:$I,'Allocation FTES'!$H$1,Data!$E:$E,'Allocation FTES'!$A6,Data!$C:$C,'Allocation FTES'!I$3,Data!$D:$D,'Allocation FTES'!$A$5)</f>
        <v>2560.2109999999998</v>
      </c>
      <c r="J6" s="13">
        <f>SUMIFS(Data!$H:$H,Data!$I:$I,'Allocation FTES'!$H$1,Data!$E:$E,'Allocation FTES'!$A6,Data!$C:$C,'Allocation FTES'!J$3,Data!$D:$D,'Allocation FTES'!$A$5)</f>
        <v>0</v>
      </c>
      <c r="K6" s="13">
        <f>SUMIFS(Data!$H:$H,Data!$I:$I,'Allocation FTES'!$H$1,Data!$E:$E,'Allocation FTES'!$A6,Data!$C:$C,'Allocation FTES'!K$3,Data!$D:$D,'Allocation FTES'!$A$5)</f>
        <v>0</v>
      </c>
      <c r="L6" s="73">
        <f>SUMIFS(Data!$H:$H,Data!$I:$I,'Allocation FTES'!$H$1,Data!$E:$E,'Allocation FTES'!$A6,Data!$C:$C,'Allocation FTES'!L$3,Data!$D:$D,'Allocation FTES'!$A$5)</f>
        <v>1448.3696666666699</v>
      </c>
      <c r="M6" s="191"/>
      <c r="N6" s="192"/>
    </row>
    <row r="7" spans="1:14" x14ac:dyDescent="0.35">
      <c r="A7" s="14" t="s">
        <v>8</v>
      </c>
      <c r="B7" s="15">
        <v>2165.9770000000699</v>
      </c>
      <c r="C7" s="15">
        <v>5902.6829999998099</v>
      </c>
      <c r="D7" s="15">
        <v>5846.1359999998103</v>
      </c>
      <c r="E7" s="15">
        <v>5684.47799999983</v>
      </c>
      <c r="F7" s="15">
        <v>6533.091333333</v>
      </c>
      <c r="G7" s="63"/>
      <c r="H7" s="15">
        <f>SUMIFS(Data!$H:$H,Data!$I:$I,'Allocation FTES'!$H$1,Data!$E:$E,'Allocation FTES'!$A7,Data!$C:$C,'Allocation FTES'!H$3,Data!$D:$D,'Allocation FTES'!$A$5)</f>
        <v>2260.9570000000799</v>
      </c>
      <c r="I7" s="15">
        <f>SUMIFS(Data!$H:$H,Data!$I:$I,'Allocation FTES'!$H$1,Data!$E:$E,'Allocation FTES'!$A7,Data!$C:$C,'Allocation FTES'!I$3,Data!$D:$D,'Allocation FTES'!$A$5)</f>
        <v>6092.4799999998004</v>
      </c>
      <c r="J7" s="15">
        <f>SUMIFS(Data!$H:$H,Data!$I:$I,'Allocation FTES'!$H$1,Data!$E:$E,'Allocation FTES'!$A7,Data!$C:$C,'Allocation FTES'!J$3,Data!$D:$D,'Allocation FTES'!$A$5)</f>
        <v>0</v>
      </c>
      <c r="K7" s="15">
        <f>SUMIFS(Data!$H:$H,Data!$I:$I,'Allocation FTES'!$H$1,Data!$E:$E,'Allocation FTES'!$A7,Data!$C:$C,'Allocation FTES'!K$3,Data!$D:$D,'Allocation FTES'!$A$5)</f>
        <v>0</v>
      </c>
      <c r="L7" s="74">
        <f>SUMIFS(Data!$H:$H,Data!$I:$I,'Allocation FTES'!$H$1,Data!$E:$E,'Allocation FTES'!$A7,Data!$C:$C,'Allocation FTES'!L$3,Data!$D:$D,'Allocation FTES'!$A$5)</f>
        <v>2784.4789999998202</v>
      </c>
      <c r="M7" s="191"/>
      <c r="N7" s="192"/>
    </row>
    <row r="8" spans="1:14" x14ac:dyDescent="0.35">
      <c r="A8" s="12" t="s">
        <v>9</v>
      </c>
      <c r="B8" s="13">
        <v>313.899</v>
      </c>
      <c r="C8" s="13">
        <v>1620.521</v>
      </c>
      <c r="D8" s="13">
        <v>1577.84700000001</v>
      </c>
      <c r="E8" s="13">
        <v>1474.0260000000001</v>
      </c>
      <c r="F8" s="13">
        <v>1662.09766666666</v>
      </c>
      <c r="G8" s="63"/>
      <c r="H8" s="13">
        <f>SUMIFS(Data!$H:$H,Data!$I:$I,'Allocation FTES'!$H$1,Data!$E:$E,'Allocation FTES'!$A8,Data!$C:$C,'Allocation FTES'!H$3,Data!$D:$D,'Allocation FTES'!$A$5)</f>
        <v>351.542000000001</v>
      </c>
      <c r="I8" s="13">
        <f>SUMIFS(Data!$H:$H,Data!$I:$I,'Allocation FTES'!$H$1,Data!$E:$E,'Allocation FTES'!$A8,Data!$C:$C,'Allocation FTES'!I$3,Data!$D:$D,'Allocation FTES'!$A$5)</f>
        <v>1678.01000000001</v>
      </c>
      <c r="J8" s="13">
        <f>SUMIFS(Data!$H:$H,Data!$I:$I,'Allocation FTES'!$H$1,Data!$E:$E,'Allocation FTES'!$A8,Data!$C:$C,'Allocation FTES'!J$3,Data!$D:$D,'Allocation FTES'!$A$5)</f>
        <v>0</v>
      </c>
      <c r="K8" s="13">
        <f>SUMIFS(Data!$H:$H,Data!$I:$I,'Allocation FTES'!$H$1,Data!$E:$E,'Allocation FTES'!$A8,Data!$C:$C,'Allocation FTES'!K$3,Data!$D:$D,'Allocation FTES'!$A$5)</f>
        <v>0</v>
      </c>
      <c r="L8" s="85">
        <f>SUMIFS(Data!$H:$H,Data!$I:$I,'Allocation FTES'!$H$1,Data!$E:$E,'Allocation FTES'!$A8,Data!$C:$C,'Allocation FTES'!L$3,Data!$D:$D,'Allocation FTES'!$A$5)</f>
        <v>676.51733333333902</v>
      </c>
      <c r="M8" s="191"/>
      <c r="N8" s="192"/>
    </row>
    <row r="9" spans="1:14" x14ac:dyDescent="0.35">
      <c r="A9" s="14" t="s">
        <v>10</v>
      </c>
      <c r="B9" s="15">
        <v>252.46199999999899</v>
      </c>
      <c r="C9" s="15">
        <v>1394.375</v>
      </c>
      <c r="D9" s="15">
        <v>1336.6610000000001</v>
      </c>
      <c r="E9" s="15">
        <v>1366.05599999999</v>
      </c>
      <c r="F9" s="15">
        <v>1449.8513333333101</v>
      </c>
      <c r="G9" s="63"/>
      <c r="H9" s="15">
        <f>SUMIFS(Data!$H:$H,Data!$I:$I,'Allocation FTES'!$H$1,Data!$E:$E,'Allocation FTES'!$A9,Data!$C:$C,'Allocation FTES'!H$3,Data!$D:$D,'Allocation FTES'!$A$5)</f>
        <v>254.77999999999901</v>
      </c>
      <c r="I9" s="15">
        <f>SUMIFS(Data!$H:$H,Data!$I:$I,'Allocation FTES'!$H$1,Data!$E:$E,'Allocation FTES'!$A9,Data!$C:$C,'Allocation FTES'!I$3,Data!$D:$D,'Allocation FTES'!$A$5)</f>
        <v>1320.4159999999999</v>
      </c>
      <c r="J9" s="15">
        <f>SUMIFS(Data!$H:$H,Data!$I:$I,'Allocation FTES'!$H$1,Data!$E:$E,'Allocation FTES'!$A9,Data!$C:$C,'Allocation FTES'!J$3,Data!$D:$D,'Allocation FTES'!$A$5)</f>
        <v>0</v>
      </c>
      <c r="K9" s="15">
        <f>SUMIFS(Data!$H:$H,Data!$I:$I,'Allocation FTES'!$H$1,Data!$E:$E,'Allocation FTES'!$A9,Data!$C:$C,'Allocation FTES'!K$3,Data!$D:$D,'Allocation FTES'!$A$5)</f>
        <v>0</v>
      </c>
      <c r="L9" s="74">
        <f>SUMIFS(Data!$H:$H,Data!$I:$I,'Allocation FTES'!$H$1,Data!$E:$E,'Allocation FTES'!$A9,Data!$C:$C,'Allocation FTES'!L$3,Data!$D:$D,'Allocation FTES'!$A$5)</f>
        <v>525.06533333333505</v>
      </c>
      <c r="M9" s="191"/>
      <c r="N9" s="192"/>
    </row>
    <row r="10" spans="1:14" x14ac:dyDescent="0.35">
      <c r="A10" s="12" t="s">
        <v>11</v>
      </c>
      <c r="B10" s="13">
        <v>368.95800000000099</v>
      </c>
      <c r="C10" s="13">
        <v>1110.3110000000099</v>
      </c>
      <c r="D10" s="13">
        <v>1069.50100000001</v>
      </c>
      <c r="E10" s="13">
        <v>1020.00300000001</v>
      </c>
      <c r="F10" s="13">
        <v>1189.5909999999801</v>
      </c>
      <c r="G10" s="63"/>
      <c r="H10" s="13">
        <f>SUMIFS(Data!$H:$H,Data!$I:$I,'Allocation FTES'!$H$1,Data!$E:$E,'Allocation FTES'!$A10,Data!$C:$C,'Allocation FTES'!H$3,Data!$D:$D,'Allocation FTES'!$A$5)</f>
        <v>445.78400000000403</v>
      </c>
      <c r="I10" s="13">
        <f>SUMIFS(Data!$H:$H,Data!$I:$I,'Allocation FTES'!$H$1,Data!$E:$E,'Allocation FTES'!$A10,Data!$C:$C,'Allocation FTES'!I$3,Data!$D:$D,'Allocation FTES'!$A$5)</f>
        <v>1237.41400000001</v>
      </c>
      <c r="J10" s="13">
        <f>SUMIFS(Data!$H:$H,Data!$I:$I,'Allocation FTES'!$H$1,Data!$E:$E,'Allocation FTES'!$A10,Data!$C:$C,'Allocation FTES'!J$3,Data!$D:$D,'Allocation FTES'!$A$5)</f>
        <v>0</v>
      </c>
      <c r="K10" s="13">
        <f>SUMIFS(Data!$H:$H,Data!$I:$I,'Allocation FTES'!$H$1,Data!$E:$E,'Allocation FTES'!$A10,Data!$C:$C,'Allocation FTES'!K$3,Data!$D:$D,'Allocation FTES'!$A$5)</f>
        <v>0</v>
      </c>
      <c r="L10" s="73">
        <f>SUMIFS(Data!$H:$H,Data!$I:$I,'Allocation FTES'!$H$1,Data!$E:$E,'Allocation FTES'!$A10,Data!$C:$C,'Allocation FTES'!L$3,Data!$D:$D,'Allocation FTES'!$A$5)</f>
        <v>561.06600000000503</v>
      </c>
      <c r="M10" s="191"/>
      <c r="N10" s="192"/>
    </row>
    <row r="11" spans="1:14" x14ac:dyDescent="0.35">
      <c r="A11" s="14" t="s">
        <v>12</v>
      </c>
      <c r="B11" s="15">
        <v>385.90000000000202</v>
      </c>
      <c r="C11" s="15">
        <v>1438.806</v>
      </c>
      <c r="D11" s="15">
        <v>1387.5419999999999</v>
      </c>
      <c r="E11" s="15">
        <v>1297.8030000000001</v>
      </c>
      <c r="F11" s="15">
        <v>1503.3503333333099</v>
      </c>
      <c r="G11" s="63"/>
      <c r="H11" s="15">
        <f>SUMIFS(Data!$H:$H,Data!$I:$I,'Allocation FTES'!$H$1,Data!$E:$E,'Allocation FTES'!$A11,Data!$C:$C,'Allocation FTES'!H$3,Data!$D:$D,'Allocation FTES'!$A$5)</f>
        <v>467.72400000000101</v>
      </c>
      <c r="I11" s="15">
        <f>SUMIFS(Data!$H:$H,Data!$I:$I,'Allocation FTES'!$H$1,Data!$E:$E,'Allocation FTES'!$A11,Data!$C:$C,'Allocation FTES'!I$3,Data!$D:$D,'Allocation FTES'!$A$5)</f>
        <v>1435.4639999999999</v>
      </c>
      <c r="J11" s="15">
        <f>SUMIFS(Data!$H:$H,Data!$I:$I,'Allocation FTES'!$H$1,Data!$E:$E,'Allocation FTES'!$A11,Data!$C:$C,'Allocation FTES'!J$3,Data!$D:$D,'Allocation FTES'!$A$5)</f>
        <v>0</v>
      </c>
      <c r="K11" s="15">
        <f>SUMIFS(Data!$H:$H,Data!$I:$I,'Allocation FTES'!$H$1,Data!$E:$E,'Allocation FTES'!$A11,Data!$C:$C,'Allocation FTES'!K$3,Data!$D:$D,'Allocation FTES'!$A$5)</f>
        <v>0</v>
      </c>
      <c r="L11" s="74">
        <f>SUMIFS(Data!$H:$H,Data!$I:$I,'Allocation FTES'!$H$1,Data!$E:$E,'Allocation FTES'!$A11,Data!$C:$C,'Allocation FTES'!L$3,Data!$D:$D,'Allocation FTES'!$A$5)</f>
        <v>634.39600000000303</v>
      </c>
      <c r="M11" s="191"/>
      <c r="N11" s="192"/>
    </row>
    <row r="12" spans="1:14" x14ac:dyDescent="0.35">
      <c r="A12" s="12" t="s">
        <v>13</v>
      </c>
      <c r="B12" s="13">
        <v>1788.1190000000199</v>
      </c>
      <c r="C12" s="13">
        <v>4480.4859999999999</v>
      </c>
      <c r="D12" s="13">
        <v>4420.9490000000296</v>
      </c>
      <c r="E12" s="13">
        <v>4235.9550000000399</v>
      </c>
      <c r="F12" s="13">
        <v>4975.1696666662901</v>
      </c>
      <c r="G12" s="63"/>
      <c r="H12" s="13">
        <f>SUMIFS(Data!$H:$H,Data!$I:$I,'Allocation FTES'!$H$1,Data!$E:$E,'Allocation FTES'!$A12,Data!$C:$C,'Allocation FTES'!H$3,Data!$D:$D,'Allocation FTES'!$A$5)</f>
        <v>1878.9870000000201</v>
      </c>
      <c r="I12" s="13">
        <f>SUMIFS(Data!$H:$H,Data!$I:$I,'Allocation FTES'!$H$1,Data!$E:$E,'Allocation FTES'!$A12,Data!$C:$C,'Allocation FTES'!I$3,Data!$D:$D,'Allocation FTES'!$A$5)</f>
        <v>4658.0370000000103</v>
      </c>
      <c r="J12" s="13">
        <f>SUMIFS(Data!$H:$H,Data!$I:$I,'Allocation FTES'!$H$1,Data!$E:$E,'Allocation FTES'!$A12,Data!$C:$C,'Allocation FTES'!J$3,Data!$D:$D,'Allocation FTES'!$A$5)</f>
        <v>0</v>
      </c>
      <c r="K12" s="13">
        <f>SUMIFS(Data!$H:$H,Data!$I:$I,'Allocation FTES'!$H$1,Data!$E:$E,'Allocation FTES'!$A12,Data!$C:$C,'Allocation FTES'!K$3,Data!$D:$D,'Allocation FTES'!$A$5)</f>
        <v>0</v>
      </c>
      <c r="L12" s="73">
        <f>SUMIFS(Data!$H:$H,Data!$I:$I,'Allocation FTES'!$H$1,Data!$E:$E,'Allocation FTES'!$A12,Data!$C:$C,'Allocation FTES'!L$3,Data!$D:$D,'Allocation FTES'!$A$5)</f>
        <v>2179.0079999999498</v>
      </c>
      <c r="M12" s="191"/>
      <c r="N12" s="192"/>
    </row>
    <row r="13" spans="1:14" x14ac:dyDescent="0.35">
      <c r="A13" s="14" t="s">
        <v>14</v>
      </c>
      <c r="B13" s="15">
        <v>2208.44200000001</v>
      </c>
      <c r="C13" s="15">
        <v>2844.6479999999901</v>
      </c>
      <c r="D13" s="15">
        <v>2772.2449999999999</v>
      </c>
      <c r="E13" s="15">
        <v>2952.5659999999998</v>
      </c>
      <c r="F13" s="15">
        <v>3592.6336666665002</v>
      </c>
      <c r="G13" s="63"/>
      <c r="H13" s="15">
        <f>SUMIFS(Data!$H:$H,Data!$I:$I,'Allocation FTES'!$H$1,Data!$E:$E,'Allocation FTES'!$A13,Data!$C:$C,'Allocation FTES'!H$3,Data!$D:$D,'Allocation FTES'!$A$5)</f>
        <v>2477.2370000000101</v>
      </c>
      <c r="I13" s="15">
        <f>SUMIFS(Data!$H:$H,Data!$I:$I,'Allocation FTES'!$H$1,Data!$E:$E,'Allocation FTES'!$A13,Data!$C:$C,'Allocation FTES'!I$3,Data!$D:$D,'Allocation FTES'!$A$5)</f>
        <v>3270.6419999999898</v>
      </c>
      <c r="J13" s="15">
        <f>SUMIFS(Data!$H:$H,Data!$I:$I,'Allocation FTES'!$H$1,Data!$E:$E,'Allocation FTES'!$A13,Data!$C:$C,'Allocation FTES'!J$3,Data!$D:$D,'Allocation FTES'!$A$5)</f>
        <v>0</v>
      </c>
      <c r="K13" s="15">
        <f>SUMIFS(Data!$H:$H,Data!$I:$I,'Allocation FTES'!$H$1,Data!$E:$E,'Allocation FTES'!$A13,Data!$C:$C,'Allocation FTES'!K$3,Data!$D:$D,'Allocation FTES'!$A$5)</f>
        <v>0</v>
      </c>
      <c r="L13" s="74">
        <f>SUMIFS(Data!$H:$H,Data!$I:$I,'Allocation FTES'!$H$1,Data!$E:$E,'Allocation FTES'!$A13,Data!$C:$C,'Allocation FTES'!L$3,Data!$D:$D,'Allocation FTES'!$A$5)</f>
        <v>1915.95966666664</v>
      </c>
      <c r="M13" s="191"/>
      <c r="N13" s="192"/>
    </row>
    <row r="14" spans="1:14" x14ac:dyDescent="0.35">
      <c r="A14" s="12" t="s">
        <v>15</v>
      </c>
      <c r="B14" s="13">
        <v>1704.211</v>
      </c>
      <c r="C14" s="13">
        <v>4473.6469999999399</v>
      </c>
      <c r="D14" s="13">
        <v>4375.6779999999499</v>
      </c>
      <c r="E14" s="13">
        <v>4172.2779999999202</v>
      </c>
      <c r="F14" s="13">
        <v>4908.6046666661696</v>
      </c>
      <c r="G14" s="63"/>
      <c r="H14" s="13">
        <f>SUMIFS(Data!$H:$H,Data!$I:$I,'Allocation FTES'!$H$1,Data!$E:$E,'Allocation FTES'!$A14,Data!$C:$C,'Allocation FTES'!H$3,Data!$D:$D,'Allocation FTES'!$A$5)</f>
        <v>1751.95000000001</v>
      </c>
      <c r="I14" s="13">
        <f>SUMIFS(Data!$H:$H,Data!$I:$I,'Allocation FTES'!$H$1,Data!$E:$E,'Allocation FTES'!$A14,Data!$C:$C,'Allocation FTES'!I$3,Data!$D:$D,'Allocation FTES'!$A$5)</f>
        <v>4660.2989999999299</v>
      </c>
      <c r="J14" s="13">
        <f>SUMIFS(Data!$H:$H,Data!$I:$I,'Allocation FTES'!$H$1,Data!$E:$E,'Allocation FTES'!$A14,Data!$C:$C,'Allocation FTES'!J$3,Data!$D:$D,'Allocation FTES'!$A$5)</f>
        <v>0</v>
      </c>
      <c r="K14" s="13">
        <f>SUMIFS(Data!$H:$H,Data!$I:$I,'Allocation FTES'!$H$1,Data!$E:$E,'Allocation FTES'!$A14,Data!$C:$C,'Allocation FTES'!K$3,Data!$D:$D,'Allocation FTES'!$A$5)</f>
        <v>0</v>
      </c>
      <c r="L14" s="73">
        <f>SUMIFS(Data!$H:$H,Data!$I:$I,'Allocation FTES'!$H$1,Data!$E:$E,'Allocation FTES'!$A14,Data!$C:$C,'Allocation FTES'!L$3,Data!$D:$D,'Allocation FTES'!$A$5)</f>
        <v>2137.4163333332799</v>
      </c>
      <c r="M14" s="191"/>
      <c r="N14" s="192"/>
    </row>
    <row r="15" spans="1:14" x14ac:dyDescent="0.35">
      <c r="A15" s="14" t="s">
        <v>16</v>
      </c>
      <c r="B15" s="15">
        <v>1487.7539999999999</v>
      </c>
      <c r="C15" s="15">
        <v>3419.79699999996</v>
      </c>
      <c r="D15" s="15">
        <v>3285.32799999996</v>
      </c>
      <c r="E15" s="15">
        <v>3278.03599999998</v>
      </c>
      <c r="F15" s="15">
        <v>3823.63833333313</v>
      </c>
      <c r="G15" s="63"/>
      <c r="H15" s="15">
        <f>SUMIFS(Data!$H:$H,Data!$I:$I,'Allocation FTES'!$H$1,Data!$E:$E,'Allocation FTES'!$A15,Data!$C:$C,'Allocation FTES'!H$3,Data!$D:$D,'Allocation FTES'!$A$5)</f>
        <v>1751.049</v>
      </c>
      <c r="I15" s="15">
        <f>SUMIFS(Data!$H:$H,Data!$I:$I,'Allocation FTES'!$H$1,Data!$E:$E,'Allocation FTES'!$A15,Data!$C:$C,'Allocation FTES'!I$3,Data!$D:$D,'Allocation FTES'!$A$5)</f>
        <v>3735.71899999996</v>
      </c>
      <c r="J15" s="15">
        <f>SUMIFS(Data!$H:$H,Data!$I:$I,'Allocation FTES'!$H$1,Data!$E:$E,'Allocation FTES'!$A15,Data!$C:$C,'Allocation FTES'!J$3,Data!$D:$D,'Allocation FTES'!$A$5)</f>
        <v>0</v>
      </c>
      <c r="K15" s="15">
        <f>SUMIFS(Data!$H:$H,Data!$I:$I,'Allocation FTES'!$H$1,Data!$E:$E,'Allocation FTES'!$A15,Data!$C:$C,'Allocation FTES'!K$3,Data!$D:$D,'Allocation FTES'!$A$5)</f>
        <v>0</v>
      </c>
      <c r="L15" s="74">
        <f>SUMIFS(Data!$H:$H,Data!$I:$I,'Allocation FTES'!$H$1,Data!$E:$E,'Allocation FTES'!$A15,Data!$C:$C,'Allocation FTES'!L$3,Data!$D:$D,'Allocation FTES'!$A$5)</f>
        <v>1828.92266666665</v>
      </c>
      <c r="M15" s="191"/>
      <c r="N15" s="192"/>
    </row>
    <row r="16" spans="1:14" x14ac:dyDescent="0.35">
      <c r="A16" s="12" t="s">
        <v>17</v>
      </c>
      <c r="B16" s="13">
        <v>1422.36700000001</v>
      </c>
      <c r="C16" s="13">
        <v>3941.22100000001</v>
      </c>
      <c r="D16" s="13">
        <v>3790.5610000000202</v>
      </c>
      <c r="E16" s="13">
        <v>3574.9200000000201</v>
      </c>
      <c r="F16" s="13">
        <v>4243.0229999998801</v>
      </c>
      <c r="G16" s="63"/>
      <c r="H16" s="13">
        <f>SUMIFS(Data!$H:$H,Data!$I:$I,'Allocation FTES'!$H$1,Data!$E:$E,'Allocation FTES'!$A16,Data!$C:$C,'Allocation FTES'!H$3,Data!$D:$D,'Allocation FTES'!$A$5)</f>
        <v>1674.2080000000101</v>
      </c>
      <c r="I16" s="13">
        <f>SUMIFS(Data!$H:$H,Data!$I:$I,'Allocation FTES'!$H$1,Data!$E:$E,'Allocation FTES'!$A16,Data!$C:$C,'Allocation FTES'!I$3,Data!$D:$D,'Allocation FTES'!$A$5)</f>
        <v>4161.8960000000297</v>
      </c>
      <c r="J16" s="13">
        <f>SUMIFS(Data!$H:$H,Data!$I:$I,'Allocation FTES'!$H$1,Data!$E:$E,'Allocation FTES'!$A16,Data!$C:$C,'Allocation FTES'!J$3,Data!$D:$D,'Allocation FTES'!$A$5)</f>
        <v>0</v>
      </c>
      <c r="K16" s="13">
        <f>SUMIFS(Data!$H:$H,Data!$I:$I,'Allocation FTES'!$H$1,Data!$E:$E,'Allocation FTES'!$A16,Data!$C:$C,'Allocation FTES'!K$3,Data!$D:$D,'Allocation FTES'!$A$5)</f>
        <v>0</v>
      </c>
      <c r="L16" s="73">
        <f>SUMIFS(Data!$H:$H,Data!$I:$I,'Allocation FTES'!$H$1,Data!$E:$E,'Allocation FTES'!$A16,Data!$C:$C,'Allocation FTES'!L$3,Data!$D:$D,'Allocation FTES'!$A$5)</f>
        <v>1945.3679999999699</v>
      </c>
      <c r="M16" s="191"/>
      <c r="N16" s="192"/>
    </row>
    <row r="17" spans="1:14" x14ac:dyDescent="0.35">
      <c r="A17" s="14" t="s">
        <v>18</v>
      </c>
      <c r="B17" s="15">
        <v>237.718999999999</v>
      </c>
      <c r="C17" s="15">
        <v>1064.38600000001</v>
      </c>
      <c r="D17" s="15">
        <v>998.85100000001103</v>
      </c>
      <c r="E17" s="15">
        <v>955.61400000000697</v>
      </c>
      <c r="F17" s="15">
        <v>1085.5233333333199</v>
      </c>
      <c r="G17" s="63"/>
      <c r="H17" s="15">
        <f>SUMIFS(Data!$H:$H,Data!$I:$I,'Allocation FTES'!$H$1,Data!$E:$E,'Allocation FTES'!$A17,Data!$C:$C,'Allocation FTES'!H$3,Data!$D:$D,'Allocation FTES'!$A$5)</f>
        <v>271.45600000000002</v>
      </c>
      <c r="I17" s="15">
        <f>SUMIFS(Data!$H:$H,Data!$I:$I,'Allocation FTES'!$H$1,Data!$E:$E,'Allocation FTES'!$A17,Data!$C:$C,'Allocation FTES'!I$3,Data!$D:$D,'Allocation FTES'!$A$5)</f>
        <v>1073.1690000000101</v>
      </c>
      <c r="J17" s="15">
        <f>SUMIFS(Data!$H:$H,Data!$I:$I,'Allocation FTES'!$H$1,Data!$E:$E,'Allocation FTES'!$A17,Data!$C:$C,'Allocation FTES'!J$3,Data!$D:$D,'Allocation FTES'!$A$5)</f>
        <v>0</v>
      </c>
      <c r="K17" s="15">
        <f>SUMIFS(Data!$H:$H,Data!$I:$I,'Allocation FTES'!$H$1,Data!$E:$E,'Allocation FTES'!$A17,Data!$C:$C,'Allocation FTES'!K$3,Data!$D:$D,'Allocation FTES'!$A$5)</f>
        <v>0</v>
      </c>
      <c r="L17" s="74">
        <f>SUMIFS(Data!$H:$H,Data!$I:$I,'Allocation FTES'!$H$1,Data!$E:$E,'Allocation FTES'!$A17,Data!$C:$C,'Allocation FTES'!L$3,Data!$D:$D,'Allocation FTES'!$A$5)</f>
        <v>448.20833333333798</v>
      </c>
      <c r="M17" s="191"/>
      <c r="N17" s="192"/>
    </row>
    <row r="18" spans="1:14" x14ac:dyDescent="0.35">
      <c r="A18" s="12" t="s">
        <v>19</v>
      </c>
      <c r="B18" s="13">
        <v>1882.2620000000099</v>
      </c>
      <c r="C18" s="13">
        <v>4184.5419999999804</v>
      </c>
      <c r="D18" s="13">
        <v>4160.74099999998</v>
      </c>
      <c r="E18" s="13">
        <v>4203.9269999999897</v>
      </c>
      <c r="F18" s="13">
        <v>4810.4906666663101</v>
      </c>
      <c r="G18" s="63"/>
      <c r="H18" s="13">
        <f>SUMIFS(Data!$H:$H,Data!$I:$I,'Allocation FTES'!$H$1,Data!$E:$E,'Allocation FTES'!$A18,Data!$C:$C,'Allocation FTES'!H$3,Data!$D:$D,'Allocation FTES'!$A$5)</f>
        <v>2176.8310000000201</v>
      </c>
      <c r="I18" s="13">
        <f>SUMIFS(Data!$H:$H,Data!$I:$I,'Allocation FTES'!$H$1,Data!$E:$E,'Allocation FTES'!$A18,Data!$C:$C,'Allocation FTES'!I$3,Data!$D:$D,'Allocation FTES'!$A$5)</f>
        <v>4634.45099999993</v>
      </c>
      <c r="J18" s="13">
        <f>SUMIFS(Data!$H:$H,Data!$I:$I,'Allocation FTES'!$H$1,Data!$E:$E,'Allocation FTES'!$A18,Data!$C:$C,'Allocation FTES'!J$3,Data!$D:$D,'Allocation FTES'!$A$5)</f>
        <v>0</v>
      </c>
      <c r="K18" s="13">
        <f>SUMIFS(Data!$H:$H,Data!$I:$I,'Allocation FTES'!$H$1,Data!$E:$E,'Allocation FTES'!$A18,Data!$C:$C,'Allocation FTES'!K$3,Data!$D:$D,'Allocation FTES'!$A$5)</f>
        <v>0</v>
      </c>
      <c r="L18" s="73">
        <f>SUMIFS(Data!$H:$H,Data!$I:$I,'Allocation FTES'!$H$1,Data!$E:$E,'Allocation FTES'!$A18,Data!$C:$C,'Allocation FTES'!L$3,Data!$D:$D,'Allocation FTES'!$A$5)</f>
        <v>2270.4273333332599</v>
      </c>
      <c r="M18" s="191"/>
      <c r="N18" s="192"/>
    </row>
    <row r="19" spans="1:14" x14ac:dyDescent="0.35">
      <c r="A19" s="14" t="s">
        <v>20</v>
      </c>
      <c r="B19" s="15">
        <v>2099.2829999999499</v>
      </c>
      <c r="C19" s="15">
        <v>4324.6099999998896</v>
      </c>
      <c r="D19" s="15">
        <v>4389.6019999998798</v>
      </c>
      <c r="E19" s="15">
        <v>4311.0039999998899</v>
      </c>
      <c r="F19" s="15">
        <v>5041.4996666659899</v>
      </c>
      <c r="G19" s="63"/>
      <c r="H19" s="15">
        <f>SUMIFS(Data!$H:$H,Data!$I:$I,'Allocation FTES'!$H$1,Data!$E:$E,'Allocation FTES'!$A19,Data!$C:$C,'Allocation FTES'!H$3,Data!$D:$D,'Allocation FTES'!$A$5)</f>
        <v>2140.7039999999602</v>
      </c>
      <c r="I19" s="15">
        <f>SUMIFS(Data!$H:$H,Data!$I:$I,'Allocation FTES'!$H$1,Data!$E:$E,'Allocation FTES'!$A19,Data!$C:$C,'Allocation FTES'!I$3,Data!$D:$D,'Allocation FTES'!$A$5)</f>
        <v>4340.2329999998901</v>
      </c>
      <c r="J19" s="15">
        <f>SUMIFS(Data!$H:$H,Data!$I:$I,'Allocation FTES'!$H$1,Data!$E:$E,'Allocation FTES'!$A19,Data!$C:$C,'Allocation FTES'!J$3,Data!$D:$D,'Allocation FTES'!$A$5)</f>
        <v>0</v>
      </c>
      <c r="K19" s="15">
        <f>SUMIFS(Data!$H:$H,Data!$I:$I,'Allocation FTES'!$H$1,Data!$E:$E,'Allocation FTES'!$A19,Data!$C:$C,'Allocation FTES'!K$3,Data!$D:$D,'Allocation FTES'!$A$5)</f>
        <v>0</v>
      </c>
      <c r="L19" s="74">
        <f>SUMIFS(Data!$H:$H,Data!$I:$I,'Allocation FTES'!$H$1,Data!$E:$E,'Allocation FTES'!$A19,Data!$C:$C,'Allocation FTES'!L$3,Data!$D:$D,'Allocation FTES'!$A$5)</f>
        <v>2160.3123333333201</v>
      </c>
      <c r="M19" s="191"/>
      <c r="N19" s="192"/>
    </row>
    <row r="20" spans="1:14" x14ac:dyDescent="0.35">
      <c r="A20" s="12" t="s">
        <v>21</v>
      </c>
      <c r="B20" s="13">
        <v>989.979000000003</v>
      </c>
      <c r="C20" s="13">
        <v>2335.3889999999901</v>
      </c>
      <c r="D20" s="13">
        <v>2194.8449999999998</v>
      </c>
      <c r="E20" s="13">
        <v>2107.654</v>
      </c>
      <c r="F20" s="13">
        <v>2542.6223333333101</v>
      </c>
      <c r="G20" s="63"/>
      <c r="H20" s="13">
        <f>SUMIFS(Data!$H:$H,Data!$I:$I,'Allocation FTES'!$H$1,Data!$E:$E,'Allocation FTES'!$A20,Data!$C:$C,'Allocation FTES'!H$3,Data!$D:$D,'Allocation FTES'!$A$5)</f>
        <v>881.49400000000401</v>
      </c>
      <c r="I20" s="13">
        <f>SUMIFS(Data!$H:$H,Data!$I:$I,'Allocation FTES'!$H$1,Data!$E:$E,'Allocation FTES'!$A20,Data!$C:$C,'Allocation FTES'!I$3,Data!$D:$D,'Allocation FTES'!$A$5)</f>
        <v>2268.4259999999999</v>
      </c>
      <c r="J20" s="13">
        <f>SUMIFS(Data!$H:$H,Data!$I:$I,'Allocation FTES'!$H$1,Data!$E:$E,'Allocation FTES'!$A20,Data!$C:$C,'Allocation FTES'!J$3,Data!$D:$D,'Allocation FTES'!$A$5)</f>
        <v>0</v>
      </c>
      <c r="K20" s="13">
        <f>SUMIFS(Data!$H:$H,Data!$I:$I,'Allocation FTES'!$H$1,Data!$E:$E,'Allocation FTES'!$A20,Data!$C:$C,'Allocation FTES'!K$3,Data!$D:$D,'Allocation FTES'!$A$5)</f>
        <v>0</v>
      </c>
      <c r="L20" s="73">
        <f>SUMIFS(Data!$H:$H,Data!$I:$I,'Allocation FTES'!$H$1,Data!$E:$E,'Allocation FTES'!$A20,Data!$C:$C,'Allocation FTES'!L$3,Data!$D:$D,'Allocation FTES'!$A$5)</f>
        <v>1049.9733333333299</v>
      </c>
      <c r="M20" s="191"/>
      <c r="N20" s="192"/>
    </row>
    <row r="21" spans="1:14" x14ac:dyDescent="0.35">
      <c r="A21" s="14" t="s">
        <v>22</v>
      </c>
      <c r="B21" s="15">
        <v>798.06000000000404</v>
      </c>
      <c r="C21" s="15">
        <v>1997.1089999999899</v>
      </c>
      <c r="D21" s="15">
        <v>2084.8339999999898</v>
      </c>
      <c r="E21" s="15">
        <v>2054.6129999999898</v>
      </c>
      <c r="F21" s="15">
        <v>2311.53866666663</v>
      </c>
      <c r="G21" s="63"/>
      <c r="H21" s="15">
        <f>SUMIFS(Data!$H:$H,Data!$I:$I,'Allocation FTES'!$H$1,Data!$E:$E,'Allocation FTES'!$A21,Data!$C:$C,'Allocation FTES'!H$3,Data!$D:$D,'Allocation FTES'!$A$5)</f>
        <v>976.56600000000503</v>
      </c>
      <c r="I21" s="15">
        <f>SUMIFS(Data!$H:$H,Data!$I:$I,'Allocation FTES'!$H$1,Data!$E:$E,'Allocation FTES'!$A21,Data!$C:$C,'Allocation FTES'!I$3,Data!$D:$D,'Allocation FTES'!$A$5)</f>
        <v>2215.1899999999901</v>
      </c>
      <c r="J21" s="15">
        <f>SUMIFS(Data!$H:$H,Data!$I:$I,'Allocation FTES'!$H$1,Data!$E:$E,'Allocation FTES'!$A21,Data!$C:$C,'Allocation FTES'!J$3,Data!$D:$D,'Allocation FTES'!$A$5)</f>
        <v>0</v>
      </c>
      <c r="K21" s="15">
        <f>SUMIFS(Data!$H:$H,Data!$I:$I,'Allocation FTES'!$H$1,Data!$E:$E,'Allocation FTES'!$A21,Data!$C:$C,'Allocation FTES'!K$3,Data!$D:$D,'Allocation FTES'!$A$5)</f>
        <v>0</v>
      </c>
      <c r="L21" s="74">
        <f>SUMIFS(Data!$H:$H,Data!$I:$I,'Allocation FTES'!$H$1,Data!$E:$E,'Allocation FTES'!$A21,Data!$C:$C,'Allocation FTES'!L$3,Data!$D:$D,'Allocation FTES'!$A$5)</f>
        <v>1063.9186666666601</v>
      </c>
      <c r="M21" s="191"/>
      <c r="N21" s="192"/>
    </row>
    <row r="22" spans="1:14" x14ac:dyDescent="0.35">
      <c r="A22" s="12" t="s">
        <v>23</v>
      </c>
      <c r="B22" s="13">
        <v>1415.914</v>
      </c>
      <c r="C22" s="13">
        <v>3577.7799999999902</v>
      </c>
      <c r="D22" s="13">
        <v>3368.7829999999799</v>
      </c>
      <c r="E22" s="13">
        <v>3243.2720000000099</v>
      </c>
      <c r="F22" s="13">
        <v>3868.58299999985</v>
      </c>
      <c r="G22" s="63"/>
      <c r="H22" s="13">
        <f>SUMIFS(Data!$H:$H,Data!$I:$I,'Allocation FTES'!$H$1,Data!$E:$E,'Allocation FTES'!$A22,Data!$C:$C,'Allocation FTES'!H$3,Data!$D:$D,'Allocation FTES'!$A$5)</f>
        <v>1654.0039999999999</v>
      </c>
      <c r="I22" s="13">
        <f>SUMIFS(Data!$H:$H,Data!$I:$I,'Allocation FTES'!$H$1,Data!$E:$E,'Allocation FTES'!$A22,Data!$C:$C,'Allocation FTES'!I$3,Data!$D:$D,'Allocation FTES'!$A$5)</f>
        <v>3682.88599999998</v>
      </c>
      <c r="J22" s="13">
        <f>SUMIFS(Data!$H:$H,Data!$I:$I,'Allocation FTES'!$H$1,Data!$E:$E,'Allocation FTES'!$A22,Data!$C:$C,'Allocation FTES'!J$3,Data!$D:$D,'Allocation FTES'!$A$5)</f>
        <v>0</v>
      </c>
      <c r="K22" s="13">
        <f>SUMIFS(Data!$H:$H,Data!$I:$I,'Allocation FTES'!$H$1,Data!$E:$E,'Allocation FTES'!$A22,Data!$C:$C,'Allocation FTES'!K$3,Data!$D:$D,'Allocation FTES'!$A$5)</f>
        <v>0</v>
      </c>
      <c r="L22" s="73">
        <f>SUMIFS(Data!$H:$H,Data!$I:$I,'Allocation FTES'!$H$1,Data!$E:$E,'Allocation FTES'!$A22,Data!$C:$C,'Allocation FTES'!L$3,Data!$D:$D,'Allocation FTES'!$A$5)</f>
        <v>1778.96333333333</v>
      </c>
      <c r="M22" s="191"/>
      <c r="N22" s="192"/>
    </row>
    <row r="23" spans="1:14" x14ac:dyDescent="0.35">
      <c r="A23" s="14" t="s">
        <v>24</v>
      </c>
      <c r="B23" s="15">
        <v>548.41999999999996</v>
      </c>
      <c r="C23" s="15">
        <v>1502.4669999999901</v>
      </c>
      <c r="D23" s="15">
        <v>1476.404</v>
      </c>
      <c r="E23" s="15">
        <v>1429.17099999999</v>
      </c>
      <c r="F23" s="15">
        <v>1652.15400000001</v>
      </c>
      <c r="G23" s="63"/>
      <c r="H23" s="15">
        <f>SUMIFS(Data!$H:$H,Data!$I:$I,'Allocation FTES'!$H$1,Data!$E:$E,'Allocation FTES'!$A23,Data!$C:$C,'Allocation FTES'!H$3,Data!$D:$D,'Allocation FTES'!$A$5)</f>
        <v>480.87000000000103</v>
      </c>
      <c r="I23" s="15">
        <f>SUMIFS(Data!$H:$H,Data!$I:$I,'Allocation FTES'!$H$1,Data!$E:$E,'Allocation FTES'!$A23,Data!$C:$C,'Allocation FTES'!I$3,Data!$D:$D,'Allocation FTES'!$A$5)</f>
        <v>1410.771</v>
      </c>
      <c r="J23" s="15">
        <f>SUMIFS(Data!$H:$H,Data!$I:$I,'Allocation FTES'!$H$1,Data!$E:$E,'Allocation FTES'!$A23,Data!$C:$C,'Allocation FTES'!J$3,Data!$D:$D,'Allocation FTES'!$A$5)</f>
        <v>0</v>
      </c>
      <c r="K23" s="15">
        <f>SUMIFS(Data!$H:$H,Data!$I:$I,'Allocation FTES'!$H$1,Data!$E:$E,'Allocation FTES'!$A23,Data!$C:$C,'Allocation FTES'!K$3,Data!$D:$D,'Allocation FTES'!$A$5)</f>
        <v>0</v>
      </c>
      <c r="L23" s="74">
        <f>SUMIFS(Data!$H:$H,Data!$I:$I,'Allocation FTES'!$H$1,Data!$E:$E,'Allocation FTES'!$A23,Data!$C:$C,'Allocation FTES'!L$3,Data!$D:$D,'Allocation FTES'!$A$5)</f>
        <v>630.54700000000003</v>
      </c>
      <c r="M23" s="191"/>
      <c r="N23" s="192"/>
    </row>
    <row r="24" spans="1:14" x14ac:dyDescent="0.35">
      <c r="A24" s="12" t="s">
        <v>25</v>
      </c>
      <c r="B24" s="13">
        <v>1513.9770000000101</v>
      </c>
      <c r="C24" s="13">
        <v>3624.8580000000102</v>
      </c>
      <c r="D24" s="13">
        <v>3414.0220000000199</v>
      </c>
      <c r="E24" s="13">
        <v>3488.9830000000302</v>
      </c>
      <c r="F24" s="13">
        <v>4013.9466666664098</v>
      </c>
      <c r="G24" s="63"/>
      <c r="H24" s="13">
        <f>SUMIFS(Data!$H:$H,Data!$I:$I,'Allocation FTES'!$H$1,Data!$E:$E,'Allocation FTES'!$A24,Data!$C:$C,'Allocation FTES'!H$3,Data!$D:$D,'Allocation FTES'!$A$5)</f>
        <v>1712.02700000001</v>
      </c>
      <c r="I24" s="13">
        <f>SUMIFS(Data!$H:$H,Data!$I:$I,'Allocation FTES'!$H$1,Data!$E:$E,'Allocation FTES'!$A24,Data!$C:$C,'Allocation FTES'!I$3,Data!$D:$D,'Allocation FTES'!$A$5)</f>
        <v>3762.9430000000102</v>
      </c>
      <c r="J24" s="13">
        <f>SUMIFS(Data!$H:$H,Data!$I:$I,'Allocation FTES'!$H$1,Data!$E:$E,'Allocation FTES'!$A24,Data!$C:$C,'Allocation FTES'!J$3,Data!$D:$D,'Allocation FTES'!$A$5)</f>
        <v>0</v>
      </c>
      <c r="K24" s="13">
        <f>SUMIFS(Data!$H:$H,Data!$I:$I,'Allocation FTES'!$H$1,Data!$E:$E,'Allocation FTES'!$A24,Data!$C:$C,'Allocation FTES'!K$3,Data!$D:$D,'Allocation FTES'!$A$5)</f>
        <v>0</v>
      </c>
      <c r="L24" s="73">
        <f>SUMIFS(Data!$H:$H,Data!$I:$I,'Allocation FTES'!$H$1,Data!$E:$E,'Allocation FTES'!$A24,Data!$C:$C,'Allocation FTES'!L$3,Data!$D:$D,'Allocation FTES'!$A$5)</f>
        <v>1824.98999999997</v>
      </c>
      <c r="M24" s="191"/>
      <c r="N24" s="192"/>
    </row>
    <row r="25" spans="1:14" x14ac:dyDescent="0.35">
      <c r="A25" s="14" t="s">
        <v>26</v>
      </c>
      <c r="B25" s="15">
        <v>1070.3870000000099</v>
      </c>
      <c r="C25" s="15">
        <v>2636.6559999999899</v>
      </c>
      <c r="D25" s="15">
        <v>2800.502</v>
      </c>
      <c r="E25" s="15">
        <v>2528.096</v>
      </c>
      <c r="F25" s="15">
        <v>3011.8803333332098</v>
      </c>
      <c r="G25" s="63"/>
      <c r="H25" s="15">
        <f>SUMIFS(Data!$H:$H,Data!$I:$I,'Allocation FTES'!$H$1,Data!$E:$E,'Allocation FTES'!$A25,Data!$C:$C,'Allocation FTES'!H$3,Data!$D:$D,'Allocation FTES'!$A$5)</f>
        <v>762.58100000000297</v>
      </c>
      <c r="I25" s="15">
        <f>SUMIFS(Data!$H:$H,Data!$I:$I,'Allocation FTES'!$H$1,Data!$E:$E,'Allocation FTES'!$A25,Data!$C:$C,'Allocation FTES'!I$3,Data!$D:$D,'Allocation FTES'!$A$5)</f>
        <v>2731.915</v>
      </c>
      <c r="J25" s="15">
        <f>SUMIFS(Data!$H:$H,Data!$I:$I,'Allocation FTES'!$H$1,Data!$E:$E,'Allocation FTES'!$A25,Data!$C:$C,'Allocation FTES'!J$3,Data!$D:$D,'Allocation FTES'!$A$5)</f>
        <v>0</v>
      </c>
      <c r="K25" s="15">
        <f>SUMIFS(Data!$H:$H,Data!$I:$I,'Allocation FTES'!$H$1,Data!$E:$E,'Allocation FTES'!$A25,Data!$C:$C,'Allocation FTES'!K$3,Data!$D:$D,'Allocation FTES'!$A$5)</f>
        <v>0</v>
      </c>
      <c r="L25" s="74">
        <f>SUMIFS(Data!$H:$H,Data!$I:$I,'Allocation FTES'!$H$1,Data!$E:$E,'Allocation FTES'!$A25,Data!$C:$C,'Allocation FTES'!L$3,Data!$D:$D,'Allocation FTES'!$A$5)</f>
        <v>1164.8320000000101</v>
      </c>
      <c r="M25" s="191"/>
      <c r="N25" s="192"/>
    </row>
    <row r="26" spans="1:14" x14ac:dyDescent="0.35">
      <c r="A26" s="12" t="s">
        <v>27</v>
      </c>
      <c r="B26" s="13">
        <v>4016.8710000001402</v>
      </c>
      <c r="C26" s="13">
        <v>9838.8249999995805</v>
      </c>
      <c r="D26" s="13">
        <v>9205.6429999994598</v>
      </c>
      <c r="E26" s="13">
        <v>8913.8749999997708</v>
      </c>
      <c r="F26" s="13">
        <v>10658.4046666657</v>
      </c>
      <c r="G26" s="63"/>
      <c r="H26" s="13">
        <f>SUMIFS(Data!$H:$H,Data!$I:$I,'Allocation FTES'!$H$1,Data!$E:$E,'Allocation FTES'!$A26,Data!$C:$C,'Allocation FTES'!H$3,Data!$D:$D,'Allocation FTES'!$A$5)</f>
        <v>3751.5380000001301</v>
      </c>
      <c r="I26" s="13">
        <f>SUMIFS(Data!$H:$H,Data!$I:$I,'Allocation FTES'!$H$1,Data!$E:$E,'Allocation FTES'!$A26,Data!$C:$C,'Allocation FTES'!I$3,Data!$D:$D,'Allocation FTES'!$A$5)</f>
        <v>9679.2929999995504</v>
      </c>
      <c r="J26" s="13">
        <f>SUMIFS(Data!$H:$H,Data!$I:$I,'Allocation FTES'!$H$1,Data!$E:$E,'Allocation FTES'!$A26,Data!$C:$C,'Allocation FTES'!J$3,Data!$D:$D,'Allocation FTES'!$A$5)</f>
        <v>0</v>
      </c>
      <c r="K26" s="13">
        <f>SUMIFS(Data!$H:$H,Data!$I:$I,'Allocation FTES'!$H$1,Data!$E:$E,'Allocation FTES'!$A26,Data!$C:$C,'Allocation FTES'!K$3,Data!$D:$D,'Allocation FTES'!$A$5)</f>
        <v>0</v>
      </c>
      <c r="L26" s="73">
        <f>SUMIFS(Data!$H:$H,Data!$I:$I,'Allocation FTES'!$H$1,Data!$E:$E,'Allocation FTES'!$A26,Data!$C:$C,'Allocation FTES'!L$3,Data!$D:$D,'Allocation FTES'!$A$5)</f>
        <v>4476.9436666664396</v>
      </c>
      <c r="M26" s="191"/>
      <c r="N26" s="192"/>
    </row>
    <row r="27" spans="1:14" x14ac:dyDescent="0.35">
      <c r="A27" s="14" t="s">
        <v>28</v>
      </c>
      <c r="B27" s="15">
        <v>1311.1690000000001</v>
      </c>
      <c r="C27" s="15">
        <v>2601.7080000000001</v>
      </c>
      <c r="D27" s="15">
        <v>2512.3039999999901</v>
      </c>
      <c r="E27" s="15">
        <v>2478.7640000000001</v>
      </c>
      <c r="F27" s="15">
        <v>2967.9816666665301</v>
      </c>
      <c r="G27" s="63"/>
      <c r="H27" s="15">
        <f>SUMIFS(Data!$H:$H,Data!$I:$I,'Allocation FTES'!$H$1,Data!$E:$E,'Allocation FTES'!$A27,Data!$C:$C,'Allocation FTES'!H$3,Data!$D:$D,'Allocation FTES'!$A$5)</f>
        <v>1348.2249999999999</v>
      </c>
      <c r="I27" s="15">
        <f>SUMIFS(Data!$H:$H,Data!$I:$I,'Allocation FTES'!$H$1,Data!$E:$E,'Allocation FTES'!$A27,Data!$C:$C,'Allocation FTES'!I$3,Data!$D:$D,'Allocation FTES'!$A$5)</f>
        <v>2747.61599999998</v>
      </c>
      <c r="J27" s="15">
        <f>SUMIFS(Data!$H:$H,Data!$I:$I,'Allocation FTES'!$H$1,Data!$E:$E,'Allocation FTES'!$A27,Data!$C:$C,'Allocation FTES'!J$3,Data!$D:$D,'Allocation FTES'!$A$5)</f>
        <v>0</v>
      </c>
      <c r="K27" s="15">
        <f>SUMIFS(Data!$H:$H,Data!$I:$I,'Allocation FTES'!$H$1,Data!$E:$E,'Allocation FTES'!$A27,Data!$C:$C,'Allocation FTES'!K$3,Data!$D:$D,'Allocation FTES'!$A$5)</f>
        <v>0</v>
      </c>
      <c r="L27" s="74">
        <f>SUMIFS(Data!$H:$H,Data!$I:$I,'Allocation FTES'!$H$1,Data!$E:$E,'Allocation FTES'!$A27,Data!$C:$C,'Allocation FTES'!L$3,Data!$D:$D,'Allocation FTES'!$A$5)</f>
        <v>1365.28033333333</v>
      </c>
      <c r="M27" s="191"/>
      <c r="N27" s="192"/>
    </row>
    <row r="28" spans="1:14" x14ac:dyDescent="0.35">
      <c r="A28" s="12" t="s">
        <v>29</v>
      </c>
      <c r="B28" s="13">
        <v>721.948000000001</v>
      </c>
      <c r="C28" s="13">
        <v>2775.527</v>
      </c>
      <c r="D28" s="13">
        <v>2564.3739999999898</v>
      </c>
      <c r="E28" s="13">
        <v>3070.6280000000002</v>
      </c>
      <c r="F28" s="13">
        <v>3044.1589999998901</v>
      </c>
      <c r="G28" s="63"/>
      <c r="H28" s="13">
        <f>SUMIFS(Data!$H:$H,Data!$I:$I,'Allocation FTES'!$H$1,Data!$E:$E,'Allocation FTES'!$A28,Data!$C:$C,'Allocation FTES'!H$3,Data!$D:$D,'Allocation FTES'!$A$5)</f>
        <v>751.79000000000406</v>
      </c>
      <c r="I28" s="13">
        <f>SUMIFS(Data!$H:$H,Data!$I:$I,'Allocation FTES'!$H$1,Data!$E:$E,'Allocation FTES'!$A28,Data!$C:$C,'Allocation FTES'!I$3,Data!$D:$D,'Allocation FTES'!$A$5)</f>
        <v>3064.143</v>
      </c>
      <c r="J28" s="13">
        <f>SUMIFS(Data!$H:$H,Data!$I:$I,'Allocation FTES'!$H$1,Data!$E:$E,'Allocation FTES'!$A28,Data!$C:$C,'Allocation FTES'!J$3,Data!$D:$D,'Allocation FTES'!$A$5)</f>
        <v>0</v>
      </c>
      <c r="K28" s="13">
        <f>SUMIFS(Data!$H:$H,Data!$I:$I,'Allocation FTES'!$H$1,Data!$E:$E,'Allocation FTES'!$A28,Data!$C:$C,'Allocation FTES'!K$3,Data!$D:$D,'Allocation FTES'!$A$5)</f>
        <v>0</v>
      </c>
      <c r="L28" s="73">
        <f>SUMIFS(Data!$H:$H,Data!$I:$I,'Allocation FTES'!$H$1,Data!$E:$E,'Allocation FTES'!$A28,Data!$C:$C,'Allocation FTES'!L$3,Data!$D:$D,'Allocation FTES'!$A$5)</f>
        <v>1271.9776666666701</v>
      </c>
      <c r="M28" s="191"/>
      <c r="N28" s="192"/>
    </row>
    <row r="29" spans="1:14" x14ac:dyDescent="0.35">
      <c r="A29" s="14" t="s">
        <v>30</v>
      </c>
      <c r="B29" s="15">
        <v>1003.29</v>
      </c>
      <c r="C29" s="15">
        <v>2847.5259999999998</v>
      </c>
      <c r="D29" s="15">
        <v>2803.0039999999999</v>
      </c>
      <c r="E29" s="15">
        <v>2730.1600000000099</v>
      </c>
      <c r="F29" s="15">
        <v>3127.9933333331401</v>
      </c>
      <c r="G29" s="63"/>
      <c r="H29" s="15">
        <f>SUMIFS(Data!$H:$H,Data!$I:$I,'Allocation FTES'!$H$1,Data!$E:$E,'Allocation FTES'!$A29,Data!$C:$C,'Allocation FTES'!H$3,Data!$D:$D,'Allocation FTES'!$A$5)</f>
        <v>1225.1490000000099</v>
      </c>
      <c r="I29" s="15">
        <f>SUMIFS(Data!$H:$H,Data!$I:$I,'Allocation FTES'!$H$1,Data!$E:$E,'Allocation FTES'!$A29,Data!$C:$C,'Allocation FTES'!I$3,Data!$D:$D,'Allocation FTES'!$A$5)</f>
        <v>3084.6329999999998</v>
      </c>
      <c r="J29" s="15">
        <f>SUMIFS(Data!$H:$H,Data!$I:$I,'Allocation FTES'!$H$1,Data!$E:$E,'Allocation FTES'!$A29,Data!$C:$C,'Allocation FTES'!J$3,Data!$D:$D,'Allocation FTES'!$A$5)</f>
        <v>0</v>
      </c>
      <c r="K29" s="15">
        <f>SUMIFS(Data!$H:$H,Data!$I:$I,'Allocation FTES'!$H$1,Data!$E:$E,'Allocation FTES'!$A29,Data!$C:$C,'Allocation FTES'!K$3,Data!$D:$D,'Allocation FTES'!$A$5)</f>
        <v>0</v>
      </c>
      <c r="L29" s="74">
        <f>SUMIFS(Data!$H:$H,Data!$I:$I,'Allocation FTES'!$H$1,Data!$E:$E,'Allocation FTES'!$A29,Data!$C:$C,'Allocation FTES'!L$3,Data!$D:$D,'Allocation FTES'!$A$5)</f>
        <v>1436.5940000000001</v>
      </c>
      <c r="M29" s="191"/>
      <c r="N29" s="192"/>
    </row>
    <row r="30" spans="1:14" x14ac:dyDescent="0.35">
      <c r="A30" s="12" t="s">
        <v>31</v>
      </c>
      <c r="B30" s="13">
        <v>2459.471</v>
      </c>
      <c r="C30" s="13">
        <v>8590.6319999994994</v>
      </c>
      <c r="D30" s="13">
        <v>8448.6649999996007</v>
      </c>
      <c r="E30" s="13">
        <v>7884.3019999995304</v>
      </c>
      <c r="F30" s="13">
        <v>9127.6899999997095</v>
      </c>
      <c r="G30" s="63"/>
      <c r="H30" s="13">
        <f>SUMIFS(Data!$H:$H,Data!$I:$I,'Allocation FTES'!$H$1,Data!$E:$E,'Allocation FTES'!$A30,Data!$C:$C,'Allocation FTES'!H$3,Data!$D:$D,'Allocation FTES'!$A$5)</f>
        <v>2411.8250000000198</v>
      </c>
      <c r="I30" s="13">
        <f>SUMIFS(Data!$H:$H,Data!$I:$I,'Allocation FTES'!$H$1,Data!$E:$E,'Allocation FTES'!$A30,Data!$C:$C,'Allocation FTES'!I$3,Data!$D:$D,'Allocation FTES'!$A$5)</f>
        <v>8749.0639999995401</v>
      </c>
      <c r="J30" s="13">
        <f>SUMIFS(Data!$H:$H,Data!$I:$I,'Allocation FTES'!$H$1,Data!$E:$E,'Allocation FTES'!$A30,Data!$C:$C,'Allocation FTES'!J$3,Data!$D:$D,'Allocation FTES'!$A$5)</f>
        <v>0</v>
      </c>
      <c r="K30" s="13">
        <f>SUMIFS(Data!$H:$H,Data!$I:$I,'Allocation FTES'!$H$1,Data!$E:$E,'Allocation FTES'!$A30,Data!$C:$C,'Allocation FTES'!K$3,Data!$D:$D,'Allocation FTES'!$A$5)</f>
        <v>0</v>
      </c>
      <c r="L30" s="73">
        <f>SUMIFS(Data!$H:$H,Data!$I:$I,'Allocation FTES'!$H$1,Data!$E:$E,'Allocation FTES'!$A30,Data!$C:$C,'Allocation FTES'!L$3,Data!$D:$D,'Allocation FTES'!$A$5)</f>
        <v>3720.2963333331199</v>
      </c>
      <c r="M30" s="191"/>
      <c r="N30" s="192"/>
    </row>
    <row r="31" spans="1:14" x14ac:dyDescent="0.35">
      <c r="A31" s="14" t="s">
        <v>32</v>
      </c>
      <c r="B31" s="15">
        <v>1611.93300000001</v>
      </c>
      <c r="C31" s="15">
        <v>3797.3519999999799</v>
      </c>
      <c r="D31" s="15">
        <v>3740.1599999999698</v>
      </c>
      <c r="E31" s="15">
        <v>3641.1599999999899</v>
      </c>
      <c r="F31" s="15">
        <v>4263.5349999996697</v>
      </c>
      <c r="G31" s="63"/>
      <c r="H31" s="15">
        <f>SUMIFS(Data!$H:$H,Data!$I:$I,'Allocation FTES'!$H$1,Data!$E:$E,'Allocation FTES'!$A31,Data!$C:$C,'Allocation FTES'!H$3,Data!$D:$D,'Allocation FTES'!$A$5)</f>
        <v>1796.27700000001</v>
      </c>
      <c r="I31" s="15">
        <f>SUMIFS(Data!$H:$H,Data!$I:$I,'Allocation FTES'!$H$1,Data!$E:$E,'Allocation FTES'!$A31,Data!$C:$C,'Allocation FTES'!I$3,Data!$D:$D,'Allocation FTES'!$A$5)</f>
        <v>4056.0439999999498</v>
      </c>
      <c r="J31" s="15">
        <f>SUMIFS(Data!$H:$H,Data!$I:$I,'Allocation FTES'!$H$1,Data!$E:$E,'Allocation FTES'!$A31,Data!$C:$C,'Allocation FTES'!J$3,Data!$D:$D,'Allocation FTES'!$A$5)</f>
        <v>0</v>
      </c>
      <c r="K31" s="15">
        <f>SUMIFS(Data!$H:$H,Data!$I:$I,'Allocation FTES'!$H$1,Data!$E:$E,'Allocation FTES'!$A31,Data!$C:$C,'Allocation FTES'!K$3,Data!$D:$D,'Allocation FTES'!$A$5)</f>
        <v>0</v>
      </c>
      <c r="L31" s="74">
        <f>SUMIFS(Data!$H:$H,Data!$I:$I,'Allocation FTES'!$H$1,Data!$E:$E,'Allocation FTES'!$A31,Data!$C:$C,'Allocation FTES'!L$3,Data!$D:$D,'Allocation FTES'!$A$5)</f>
        <v>1950.7736666666001</v>
      </c>
      <c r="M31" s="191"/>
      <c r="N31" s="192"/>
    </row>
    <row r="32" spans="1:14" x14ac:dyDescent="0.35">
      <c r="A32" s="12" t="s">
        <v>33</v>
      </c>
      <c r="B32" s="13">
        <v>449.25800000000203</v>
      </c>
      <c r="C32" s="13">
        <v>1824.538</v>
      </c>
      <c r="D32" s="13">
        <v>1735.2380000000101</v>
      </c>
      <c r="E32" s="13">
        <v>1662.2180000000001</v>
      </c>
      <c r="F32" s="13">
        <v>1890.4173333332801</v>
      </c>
      <c r="G32" s="63"/>
      <c r="H32" s="13">
        <f>SUMIFS(Data!$H:$H,Data!$I:$I,'Allocation FTES'!$H$1,Data!$E:$E,'Allocation FTES'!$A32,Data!$C:$C,'Allocation FTES'!H$3,Data!$D:$D,'Allocation FTES'!$A$5)</f>
        <v>506.18200000000098</v>
      </c>
      <c r="I32" s="13">
        <f>SUMIFS(Data!$H:$H,Data!$I:$I,'Allocation FTES'!$H$1,Data!$E:$E,'Allocation FTES'!$A32,Data!$C:$C,'Allocation FTES'!I$3,Data!$D:$D,'Allocation FTES'!$A$5)</f>
        <v>1862.7049999999999</v>
      </c>
      <c r="J32" s="13">
        <f>SUMIFS(Data!$H:$H,Data!$I:$I,'Allocation FTES'!$H$1,Data!$E:$E,'Allocation FTES'!$A32,Data!$C:$C,'Allocation FTES'!J$3,Data!$D:$D,'Allocation FTES'!$A$5)</f>
        <v>0</v>
      </c>
      <c r="K32" s="13">
        <f>SUMIFS(Data!$H:$H,Data!$I:$I,'Allocation FTES'!$H$1,Data!$E:$E,'Allocation FTES'!$A32,Data!$C:$C,'Allocation FTES'!K$3,Data!$D:$D,'Allocation FTES'!$A$5)</f>
        <v>0</v>
      </c>
      <c r="L32" s="73">
        <f>SUMIFS(Data!$H:$H,Data!$I:$I,'Allocation FTES'!$H$1,Data!$E:$E,'Allocation FTES'!$A32,Data!$C:$C,'Allocation FTES'!L$3,Data!$D:$D,'Allocation FTES'!$A$5)</f>
        <v>789.62900000000195</v>
      </c>
      <c r="M32" s="191"/>
      <c r="N32" s="192"/>
    </row>
    <row r="33" spans="1:14" x14ac:dyDescent="0.35">
      <c r="A33" s="14" t="s">
        <v>34</v>
      </c>
      <c r="B33" s="15">
        <v>433.33200000000198</v>
      </c>
      <c r="C33" s="15">
        <v>1786.1480000000099</v>
      </c>
      <c r="D33" s="15">
        <v>1715.89600000001</v>
      </c>
      <c r="E33" s="15">
        <v>2053.8430000000099</v>
      </c>
      <c r="F33" s="15">
        <v>1996.4063333332499</v>
      </c>
      <c r="G33" s="63"/>
      <c r="H33" s="15">
        <f>SUMIFS(Data!$H:$H,Data!$I:$I,'Allocation FTES'!$H$1,Data!$E:$E,'Allocation FTES'!$A33,Data!$C:$C,'Allocation FTES'!H$3,Data!$D:$D,'Allocation FTES'!$A$5)</f>
        <v>515.80400000000304</v>
      </c>
      <c r="I33" s="15">
        <f>SUMIFS(Data!$H:$H,Data!$I:$I,'Allocation FTES'!$H$1,Data!$E:$E,'Allocation FTES'!$A33,Data!$C:$C,'Allocation FTES'!I$3,Data!$D:$D,'Allocation FTES'!$A$5)</f>
        <v>1841.3440000000101</v>
      </c>
      <c r="J33" s="15">
        <f>SUMIFS(Data!$H:$H,Data!$I:$I,'Allocation FTES'!$H$1,Data!$E:$E,'Allocation FTES'!$A33,Data!$C:$C,'Allocation FTES'!J$3,Data!$D:$D,'Allocation FTES'!$A$5)</f>
        <v>0</v>
      </c>
      <c r="K33" s="15">
        <f>SUMIFS(Data!$H:$H,Data!$I:$I,'Allocation FTES'!$H$1,Data!$E:$E,'Allocation FTES'!$A33,Data!$C:$C,'Allocation FTES'!K$3,Data!$D:$D,'Allocation FTES'!$A$5)</f>
        <v>0</v>
      </c>
      <c r="L33" s="74">
        <f>SUMIFS(Data!$H:$H,Data!$I:$I,'Allocation FTES'!$H$1,Data!$E:$E,'Allocation FTES'!$A33,Data!$C:$C,'Allocation FTES'!L$3,Data!$D:$D,'Allocation FTES'!$A$5)</f>
        <v>785.71600000000501</v>
      </c>
      <c r="M33" s="191"/>
      <c r="N33" s="192"/>
    </row>
    <row r="34" spans="1:14" x14ac:dyDescent="0.35">
      <c r="A34" s="12" t="s">
        <v>35</v>
      </c>
      <c r="B34" s="13">
        <v>524.08700000000397</v>
      </c>
      <c r="C34" s="13">
        <v>1904.6379999999999</v>
      </c>
      <c r="D34" s="13">
        <v>1862.29000000001</v>
      </c>
      <c r="E34" s="13">
        <v>1811.00900000001</v>
      </c>
      <c r="F34" s="13">
        <v>2034.00799999993</v>
      </c>
      <c r="G34" s="63"/>
      <c r="H34" s="13">
        <f>SUMIFS(Data!$H:$H,Data!$I:$I,'Allocation FTES'!$H$1,Data!$E:$E,'Allocation FTES'!$A34,Data!$C:$C,'Allocation FTES'!H$3,Data!$D:$D,'Allocation FTES'!$A$5)</f>
        <v>620.68800000000397</v>
      </c>
      <c r="I34" s="13">
        <f>SUMIFS(Data!$H:$H,Data!$I:$I,'Allocation FTES'!$H$1,Data!$E:$E,'Allocation FTES'!$A34,Data!$C:$C,'Allocation FTES'!I$3,Data!$D:$D,'Allocation FTES'!$A$5)</f>
        <v>1915.3520000000101</v>
      </c>
      <c r="J34" s="13">
        <f>SUMIFS(Data!$H:$H,Data!$I:$I,'Allocation FTES'!$H$1,Data!$E:$E,'Allocation FTES'!$A34,Data!$C:$C,'Allocation FTES'!J$3,Data!$D:$D,'Allocation FTES'!$A$5)</f>
        <v>0</v>
      </c>
      <c r="K34" s="13">
        <f>SUMIFS(Data!$H:$H,Data!$I:$I,'Allocation FTES'!$H$1,Data!$E:$E,'Allocation FTES'!$A34,Data!$C:$C,'Allocation FTES'!K$3,Data!$D:$D,'Allocation FTES'!$A$5)</f>
        <v>0</v>
      </c>
      <c r="L34" s="73">
        <f>SUMIFS(Data!$H:$H,Data!$I:$I,'Allocation FTES'!$H$1,Data!$E:$E,'Allocation FTES'!$A34,Data!$C:$C,'Allocation FTES'!L$3,Data!$D:$D,'Allocation FTES'!$A$5)</f>
        <v>845.34666666666999</v>
      </c>
      <c r="M34" s="191"/>
      <c r="N34" s="192"/>
    </row>
    <row r="35" spans="1:14" ht="15" thickBot="1" x14ac:dyDescent="0.4">
      <c r="A35" s="16" t="s">
        <v>36</v>
      </c>
      <c r="B35" s="15">
        <v>686.66500000000497</v>
      </c>
      <c r="C35" s="15">
        <v>2720.5609999999801</v>
      </c>
      <c r="D35" s="15">
        <v>2712.1289999999799</v>
      </c>
      <c r="E35" s="15">
        <v>2633.7019999999902</v>
      </c>
      <c r="F35" s="15">
        <v>2917.6856666665299</v>
      </c>
      <c r="G35" s="63"/>
      <c r="H35" s="15">
        <f>SUMIFS(Data!$H:$H,Data!$I:$I,'Allocation FTES'!$H$1,Data!$E:$E,'Allocation FTES'!$A35,Data!$C:$C,'Allocation FTES'!H$3,Data!$D:$D,'Allocation FTES'!$A$5)</f>
        <v>855.22100000000603</v>
      </c>
      <c r="I35" s="15">
        <f>SUMIFS(Data!$H:$H,Data!$I:$I,'Allocation FTES'!$H$1,Data!$E:$E,'Allocation FTES'!$A35,Data!$C:$C,'Allocation FTES'!I$3,Data!$D:$D,'Allocation FTES'!$A$5)</f>
        <v>2990.0249999999701</v>
      </c>
      <c r="J35" s="15">
        <f>SUMIFS(Data!$H:$H,Data!$I:$I,'Allocation FTES'!$H$1,Data!$E:$E,'Allocation FTES'!$A35,Data!$C:$C,'Allocation FTES'!J$3,Data!$D:$D,'Allocation FTES'!$A$5)</f>
        <v>0</v>
      </c>
      <c r="K35" s="15">
        <f>SUMIFS(Data!$H:$H,Data!$I:$I,'Allocation FTES'!$H$1,Data!$E:$E,'Allocation FTES'!$A35,Data!$C:$C,'Allocation FTES'!K$3,Data!$D:$D,'Allocation FTES'!$A$5)</f>
        <v>0</v>
      </c>
      <c r="L35" s="74">
        <f>SUMIFS(Data!$H:$H,Data!$I:$I,'Allocation FTES'!$H$1,Data!$E:$E,'Allocation FTES'!$A35,Data!$C:$C,'Allocation FTES'!L$3,Data!$D:$D,'Allocation FTES'!$A$5)</f>
        <v>1281.74866666665</v>
      </c>
      <c r="M35" s="191"/>
      <c r="N35" s="192"/>
    </row>
    <row r="36" spans="1:14" x14ac:dyDescent="0.35">
      <c r="A36" s="17" t="s">
        <v>37</v>
      </c>
      <c r="B36" s="18">
        <v>37560.822000000277</v>
      </c>
      <c r="C36" s="18">
        <v>96972.397999998633</v>
      </c>
      <c r="D36" s="18">
        <v>94450.193999998708</v>
      </c>
      <c r="E36" s="18">
        <v>92520.277999998987</v>
      </c>
      <c r="F36" s="18">
        <v>107167.89733332746</v>
      </c>
      <c r="G36" s="66"/>
      <c r="H36" s="18">
        <f>SUM(H6:H35)</f>
        <v>39938.348000000333</v>
      </c>
      <c r="I36" s="18">
        <f t="shared" ref="I36:L36" si="0">SUM(I6:I35)</f>
        <v>100920.79099999854</v>
      </c>
      <c r="J36" s="18">
        <f t="shared" si="0"/>
        <v>0</v>
      </c>
      <c r="K36" s="18">
        <f t="shared" si="0"/>
        <v>0</v>
      </c>
      <c r="L36" s="75">
        <f t="shared" si="0"/>
        <v>46953.046333332371</v>
      </c>
    </row>
    <row r="37" spans="1:14" ht="15" thickBot="1" x14ac:dyDescent="0.4">
      <c r="A37" s="19" t="s">
        <v>38</v>
      </c>
      <c r="B37" s="20">
        <v>8.9499999999999993</v>
      </c>
      <c r="C37" s="20">
        <v>168.31</v>
      </c>
      <c r="D37" s="20">
        <v>141.88</v>
      </c>
      <c r="E37" s="20">
        <v>323.64999999999998</v>
      </c>
      <c r="F37" s="20">
        <v>214.26333333333332</v>
      </c>
      <c r="G37" s="67"/>
      <c r="H37" s="20">
        <f>WRT!J37</f>
        <v>27.31</v>
      </c>
      <c r="I37" s="20">
        <f>WRT!K37</f>
        <v>192.81</v>
      </c>
      <c r="J37" s="20">
        <f>WRT!L37</f>
        <v>0</v>
      </c>
      <c r="K37" s="20">
        <v>323.64999999999998</v>
      </c>
      <c r="L37" s="76">
        <v>214.26333333333332</v>
      </c>
    </row>
    <row r="38" spans="1:14" ht="15" thickBot="1" x14ac:dyDescent="0.4">
      <c r="A38" s="21" t="s">
        <v>39</v>
      </c>
      <c r="B38" s="22">
        <v>37569.772000000274</v>
      </c>
      <c r="C38" s="22">
        <v>97140.707999998631</v>
      </c>
      <c r="D38" s="22">
        <v>94592.073999998713</v>
      </c>
      <c r="E38" s="22">
        <v>92843.927999998981</v>
      </c>
      <c r="F38" s="22">
        <v>107382.1606666608</v>
      </c>
      <c r="G38" s="68"/>
      <c r="H38" s="22">
        <f>SUM(H36:H37)</f>
        <v>39965.658000000331</v>
      </c>
      <c r="I38" s="22">
        <f t="shared" ref="I38:L38" si="1">SUM(I36:I37)</f>
        <v>101113.60099999854</v>
      </c>
      <c r="J38" s="22">
        <f t="shared" si="1"/>
        <v>0</v>
      </c>
      <c r="K38" s="22">
        <f t="shared" si="1"/>
        <v>323.64999999999998</v>
      </c>
      <c r="L38" s="77">
        <f t="shared" si="1"/>
        <v>47167.309666665707</v>
      </c>
    </row>
    <row r="39" spans="1:14" ht="26.25" customHeight="1" x14ac:dyDescent="0.35">
      <c r="A39" s="329" t="s">
        <v>577</v>
      </c>
      <c r="B39" s="329"/>
      <c r="C39" s="329"/>
      <c r="D39" s="329"/>
      <c r="E39" s="329"/>
      <c r="F39" s="329"/>
      <c r="G39" s="329"/>
      <c r="H39" s="329"/>
      <c r="I39" s="329"/>
      <c r="J39" s="329"/>
      <c r="K39" s="329"/>
      <c r="L39" s="329"/>
    </row>
    <row r="40" spans="1:14" x14ac:dyDescent="0.35">
      <c r="A40" s="27"/>
      <c r="B40" s="24"/>
      <c r="C40" s="24"/>
      <c r="D40" s="24"/>
      <c r="E40" s="24"/>
      <c r="F40" s="24"/>
      <c r="G40" s="24"/>
      <c r="H40" s="24"/>
      <c r="I40" s="24"/>
      <c r="J40" s="24"/>
      <c r="K40" s="24"/>
      <c r="L40" s="26" t="str">
        <f>Data!$X$1</f>
        <v>tdulany</v>
      </c>
    </row>
    <row r="41" spans="1:14" x14ac:dyDescent="0.35">
      <c r="A41" s="29"/>
      <c r="B41" s="30"/>
      <c r="C41" s="30"/>
      <c r="D41" s="30"/>
      <c r="E41" s="30"/>
      <c r="F41" s="30"/>
      <c r="G41" s="30"/>
      <c r="H41" s="30"/>
      <c r="I41" s="30"/>
      <c r="J41" s="30"/>
      <c r="K41" s="30"/>
      <c r="L41" s="28">
        <f>Data!$X$2</f>
        <v>46030</v>
      </c>
    </row>
    <row r="42" spans="1:14" x14ac:dyDescent="0.35">
      <c r="A42" s="31"/>
      <c r="B42" s="32"/>
      <c r="C42" s="32"/>
      <c r="D42" s="32"/>
      <c r="E42" s="32"/>
      <c r="F42" s="32"/>
      <c r="G42" s="32"/>
      <c r="H42" s="32"/>
      <c r="I42" s="32"/>
      <c r="J42" s="32"/>
      <c r="K42" s="32"/>
      <c r="L42" s="33"/>
    </row>
    <row r="43" spans="1:14" x14ac:dyDescent="0.35">
      <c r="A43" s="4" t="s">
        <v>41</v>
      </c>
      <c r="B43" s="35"/>
      <c r="C43" s="34"/>
      <c r="D43" s="36"/>
      <c r="E43" s="34"/>
      <c r="F43" s="34"/>
      <c r="G43" s="34"/>
      <c r="H43" s="34"/>
      <c r="I43" s="34"/>
      <c r="J43" s="34"/>
      <c r="K43" s="34"/>
      <c r="L43" s="34"/>
    </row>
    <row r="44" spans="1:14" ht="15" thickBot="1" x14ac:dyDescent="0.4">
      <c r="A44" s="4" t="s">
        <v>42</v>
      </c>
      <c r="B44" s="35"/>
      <c r="C44" s="34"/>
      <c r="D44" s="36"/>
      <c r="E44" s="34"/>
      <c r="F44" s="34"/>
      <c r="G44" s="34"/>
      <c r="H44" s="34"/>
      <c r="I44" s="34"/>
      <c r="J44" s="34"/>
      <c r="K44" s="34"/>
      <c r="L44" s="34"/>
    </row>
    <row r="45" spans="1:14" x14ac:dyDescent="0.3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 thickBot="1" x14ac:dyDescent="0.4">
      <c r="A46" s="42" t="s">
        <v>44</v>
      </c>
      <c r="B46" s="44" t="s">
        <v>5</v>
      </c>
      <c r="C46" s="44" t="s">
        <v>5</v>
      </c>
      <c r="D46" s="44" t="s">
        <v>5</v>
      </c>
      <c r="E46" s="44" t="s">
        <v>5</v>
      </c>
      <c r="F46" s="44" t="s">
        <v>5</v>
      </c>
      <c r="G46" s="44"/>
      <c r="H46" s="44" t="s">
        <v>5</v>
      </c>
      <c r="I46" s="44" t="s">
        <v>5</v>
      </c>
      <c r="J46" s="44" t="s">
        <v>5</v>
      </c>
      <c r="K46" s="44" t="s">
        <v>5</v>
      </c>
      <c r="L46" s="79" t="s">
        <v>5</v>
      </c>
    </row>
    <row r="47" spans="1:14" x14ac:dyDescent="0.35">
      <c r="A47" s="46" t="s">
        <v>45</v>
      </c>
      <c r="B47" s="48">
        <v>0</v>
      </c>
      <c r="C47" s="48">
        <v>0</v>
      </c>
      <c r="D47" s="48">
        <v>0</v>
      </c>
      <c r="E47" s="48">
        <v>0</v>
      </c>
      <c r="F47" s="48">
        <v>0</v>
      </c>
      <c r="G47" s="48"/>
      <c r="H47" s="15">
        <f>SUMIFS(Data!$H:$H,Data!$I:$I,'Allocation FTES'!$H$1,Data!$E:$E,'Allocation FTES'!$A47,Data!$C:$C,'Allocation FTES'!H$3,Data!$D:$D,'Allocation FTES'!$A$46)</f>
        <v>0</v>
      </c>
      <c r="I47" s="15">
        <f>SUMIFS(Data!$H:$H,Data!$I:$I,'Allocation FTES'!$H$1,Data!$E:$E,'Allocation FTES'!$A47,Data!$C:$C,'Allocation FTES'!I$3,Data!$D:$D,'Allocation FTES'!$A$46)</f>
        <v>0</v>
      </c>
      <c r="J47" s="49">
        <f>SUMIFS(Data!$H:$H,Data!$I:$I,'Allocation FTES'!$H$1,Data!$E:$E,'Allocation FTES'!$A47,Data!$C:$C,'Allocation FTES'!J$3,Data!$D:$D,'Allocation FTES'!$A$46)</f>
        <v>0</v>
      </c>
      <c r="K47" s="49">
        <f>SUMIFS(Data!$H:$H,Data!$I:$I,'Allocation FTES'!$H$1,Data!$E:$E,'Allocation FTES'!$A47,Data!$C:$C,'Allocation FTES'!K$3,Data!$D:$D,'Allocation FTES'!$A$46)</f>
        <v>0</v>
      </c>
      <c r="L47" s="80">
        <f>SUMIFS(Data!$H:$H,Data!$I:$I,'Allocation FTES'!$H$1,Data!$E:$E,'Allocation FTES'!$A47,Data!$C:$C,'Allocation FTES'!L$3,Data!$D:$D,'Allocation FTES'!$A$46)</f>
        <v>0</v>
      </c>
    </row>
    <row r="48" spans="1:14" x14ac:dyDescent="0.35">
      <c r="A48" s="51" t="s">
        <v>46</v>
      </c>
      <c r="B48" s="48">
        <v>0</v>
      </c>
      <c r="C48" s="52">
        <v>0</v>
      </c>
      <c r="D48" s="52">
        <v>0</v>
      </c>
      <c r="E48" s="52">
        <v>0</v>
      </c>
      <c r="F48" s="52">
        <v>0</v>
      </c>
      <c r="G48" s="52"/>
      <c r="H48" s="48">
        <f>SUMIFS(Data!$H:$H,Data!$I:$I,'Allocation FTES'!$H$1,Data!$E:$E,'Allocation FTES'!$A48,Data!$C:$C,'Allocation FTES'!H$3,Data!$D:$D,'Allocation FTES'!$A$46)</f>
        <v>0</v>
      </c>
      <c r="I48" s="52">
        <f>SUMIFS(Data!$H:$H,Data!$I:$I,'Allocation FTES'!$H$1,Data!$E:$E,'Allocation FTES'!$A48,Data!$C:$C,'Allocation FTES'!I$3,Data!$D:$D,'Allocation FTES'!$A$46)</f>
        <v>0</v>
      </c>
      <c r="J48" s="52">
        <f>SUMIFS(Data!$H:$H,Data!$I:$I,'Allocation FTES'!$H$1,Data!$E:$E,'Allocation FTES'!$A48,Data!$C:$C,'Allocation FTES'!J$3,Data!$D:$D,'Allocation FTES'!$A$46)</f>
        <v>0</v>
      </c>
      <c r="K48" s="52">
        <f>SUMIFS(Data!$H:$H,Data!$I:$I,'Allocation FTES'!$H$1,Data!$E:$E,'Allocation FTES'!$A48,Data!$C:$C,'Allocation FTES'!K$3,Data!$D:$D,'Allocation FTES'!$A$46)</f>
        <v>0</v>
      </c>
      <c r="L48" s="81">
        <f>SUMIFS(Data!$H:$H,Data!$I:$I,'Allocation FTES'!$H$1,Data!$E:$E,'Allocation FTES'!$A48,Data!$C:$C,'Allocation FTES'!L$3,Data!$D:$D,'Allocation FTES'!$A$46)</f>
        <v>0</v>
      </c>
    </row>
    <row r="49" spans="1:14" x14ac:dyDescent="0.35">
      <c r="A49" s="53" t="s">
        <v>61</v>
      </c>
      <c r="B49" s="54">
        <v>0</v>
      </c>
      <c r="C49" s="55">
        <v>0</v>
      </c>
      <c r="D49" s="55">
        <v>0</v>
      </c>
      <c r="E49" s="55">
        <v>0</v>
      </c>
      <c r="F49" s="55">
        <v>0</v>
      </c>
      <c r="G49" s="55"/>
      <c r="H49" s="54">
        <f>SUMIFS(Data!$H:$H,Data!$I:$I,'Allocation FTES'!$H$1,Data!$E:$E,'Allocation FTES'!$A49,Data!$C:$C,'Allocation FTES'!H$3,Data!$D:$D,'Allocation FTES'!$A$46)</f>
        <v>0</v>
      </c>
      <c r="I49" s="54">
        <f>SUMIFS(Data!$H:$H,Data!$I:$I,'Allocation FTES'!$H$1,Data!$E:$E,'Allocation FTES'!$A49,Data!$C:$C,'Allocation FTES'!I$3,Data!$D:$D,'Allocation FTES'!$A$46)</f>
        <v>0</v>
      </c>
      <c r="J49" s="54">
        <f>SUMIFS(Data!$H:$H,Data!$I:$I,'Allocation FTES'!$H$1,Data!$E:$E,'Allocation FTES'!$A49,Data!$C:$C,'Allocation FTES'!J$3,Data!$D:$D,'Allocation FTES'!$A$46)</f>
        <v>0</v>
      </c>
      <c r="K49" s="55">
        <f>SUMIFS(Data!$H:$H,Data!$I:$I,'Allocation FTES'!$H$1,Data!$E:$E,'Allocation FTES'!$A49,Data!$C:$C,'Allocation FTES'!K$3,Data!$D:$D,'Allocation FTES'!$A$46)</f>
        <v>0</v>
      </c>
      <c r="L49" s="82">
        <f>SUMIFS(Data!$H:$H,Data!$I:$I,'Allocation FTES'!$H$1,Data!$E:$E,'Allocation FTES'!$A49,Data!$C:$C,'Allocation FTES'!L$3,Data!$D:$D,'Allocation FTES'!$A$46)</f>
        <v>0</v>
      </c>
    </row>
    <row r="50" spans="1:14" x14ac:dyDescent="0.35">
      <c r="A50" s="51" t="s">
        <v>47</v>
      </c>
      <c r="B50" s="48">
        <v>1358.165</v>
      </c>
      <c r="C50" s="52">
        <v>3444.8099999999799</v>
      </c>
      <c r="D50" s="52">
        <v>3238.74</v>
      </c>
      <c r="E50" s="52">
        <v>3102.7570000000101</v>
      </c>
      <c r="F50" s="52">
        <v>3714.82399999982</v>
      </c>
      <c r="G50" s="52"/>
      <c r="H50" s="48">
        <f>SUMIFS(Data!$H:$H,Data!$I:$I,'Allocation FTES'!$H$1,Data!$E:$E,'Allocation FTES'!$A50,Data!$C:$C,'Allocation FTES'!H$3,Data!$D:$D,'Allocation FTES'!$A$46)</f>
        <v>1118.2619999999999</v>
      </c>
      <c r="I50" s="52">
        <f>SUMIFS(Data!$H:$H,Data!$I:$I,'Allocation FTES'!$H$1,Data!$E:$E,'Allocation FTES'!$A50,Data!$C:$C,'Allocation FTES'!I$3,Data!$D:$D,'Allocation FTES'!$A$46)</f>
        <v>3198.0079999999898</v>
      </c>
      <c r="J50" s="52">
        <f>SUMIFS(Data!$H:$H,Data!$I:$I,'Allocation FTES'!$H$1,Data!$E:$E,'Allocation FTES'!$A50,Data!$C:$C,'Allocation FTES'!J$3,Data!$D:$D,'Allocation FTES'!$A$46)</f>
        <v>0</v>
      </c>
      <c r="K50" s="52">
        <f>SUMIFS(Data!$H:$H,Data!$I:$I,'Allocation FTES'!$H$1,Data!$E:$E,'Allocation FTES'!$A50,Data!$C:$C,'Allocation FTES'!K$3,Data!$D:$D,'Allocation FTES'!$A$46)</f>
        <v>0</v>
      </c>
      <c r="L50" s="81">
        <f>SUMIFS(Data!$H:$H,Data!$I:$I,'Allocation FTES'!$H$1,Data!$E:$E,'Allocation FTES'!$A50,Data!$C:$C,'Allocation FTES'!L$3,Data!$D:$D,'Allocation FTES'!$A$46)</f>
        <v>1438.7566666666701</v>
      </c>
      <c r="N50" s="200"/>
    </row>
    <row r="51" spans="1:14" x14ac:dyDescent="0.35">
      <c r="A51" s="51" t="s">
        <v>48</v>
      </c>
      <c r="B51" s="48">
        <v>1229.15400000001</v>
      </c>
      <c r="C51" s="49">
        <v>2932.8739999999898</v>
      </c>
      <c r="D51" s="49">
        <v>2859.5259999999998</v>
      </c>
      <c r="E51" s="49">
        <v>2848.6369999999902</v>
      </c>
      <c r="F51" s="49">
        <v>3290.06366666653</v>
      </c>
      <c r="G51" s="49"/>
      <c r="H51" s="48">
        <f>SUMIFS(Data!$H:$H,Data!$I:$I,'Allocation FTES'!$H$1,Data!$E:$E,'Allocation FTES'!$A51,Data!$C:$C,'Allocation FTES'!H$3,Data!$D:$D,'Allocation FTES'!$A$46)</f>
        <v>1275.5330000000099</v>
      </c>
      <c r="I51" s="49">
        <f>SUMIFS(Data!$H:$H,Data!$I:$I,'Allocation FTES'!$H$1,Data!$E:$E,'Allocation FTES'!$A51,Data!$C:$C,'Allocation FTES'!I$3,Data!$D:$D,'Allocation FTES'!$A$46)</f>
        <v>3220.0349999999798</v>
      </c>
      <c r="J51" s="49">
        <f>SUMIFS(Data!$H:$H,Data!$I:$I,'Allocation FTES'!$H$1,Data!$E:$E,'Allocation FTES'!$A51,Data!$C:$C,'Allocation FTES'!J$3,Data!$D:$D,'Allocation FTES'!$A$46)</f>
        <v>0</v>
      </c>
      <c r="K51" s="49">
        <f>SUMIFS(Data!$H:$H,Data!$I:$I,'Allocation FTES'!$H$1,Data!$E:$E,'Allocation FTES'!$A51,Data!$C:$C,'Allocation FTES'!K$3,Data!$D:$D,'Allocation FTES'!$A$46)</f>
        <v>0</v>
      </c>
      <c r="L51" s="80">
        <f>SUMIFS(Data!$H:$H,Data!$I:$I,'Allocation FTES'!$H$1,Data!$E:$E,'Allocation FTES'!$A51,Data!$C:$C,'Allocation FTES'!L$3,Data!$D:$D,'Allocation FTES'!$A$46)</f>
        <v>1498.5226666666599</v>
      </c>
      <c r="N51" s="200"/>
    </row>
    <row r="52" spans="1:14" x14ac:dyDescent="0.35">
      <c r="A52" s="51" t="s">
        <v>49</v>
      </c>
      <c r="B52" s="48">
        <v>1429.5520000000199</v>
      </c>
      <c r="C52" s="52">
        <v>3461.1410000000301</v>
      </c>
      <c r="D52" s="52">
        <v>3107.37700000009</v>
      </c>
      <c r="E52" s="52">
        <v>2962.4810000000798</v>
      </c>
      <c r="F52" s="52">
        <v>3653.5169999998102</v>
      </c>
      <c r="G52" s="52"/>
      <c r="H52" s="48">
        <f>SUMIFS(Data!$H:$H,Data!$I:$I,'Allocation FTES'!$H$1,Data!$E:$E,'Allocation FTES'!$A52,Data!$C:$C,'Allocation FTES'!H$3,Data!$D:$D,'Allocation FTES'!$A$46)</f>
        <v>1357.7430000000199</v>
      </c>
      <c r="I52" s="52">
        <f>SUMIFS(Data!$H:$H,Data!$I:$I,'Allocation FTES'!$H$1,Data!$E:$E,'Allocation FTES'!$A52,Data!$C:$C,'Allocation FTES'!I$3,Data!$D:$D,'Allocation FTES'!$A$46)</f>
        <v>3261.25000000002</v>
      </c>
      <c r="J52" s="52">
        <f>SUMIFS(Data!$H:$H,Data!$I:$I,'Allocation FTES'!$H$1,Data!$E:$E,'Allocation FTES'!$A52,Data!$C:$C,'Allocation FTES'!J$3,Data!$D:$D,'Allocation FTES'!$A$46)</f>
        <v>0</v>
      </c>
      <c r="K52" s="52">
        <f>SUMIFS(Data!$H:$H,Data!$I:$I,'Allocation FTES'!$H$1,Data!$E:$E,'Allocation FTES'!$A52,Data!$C:$C,'Allocation FTES'!K$3,Data!$D:$D,'Allocation FTES'!$A$46)</f>
        <v>0</v>
      </c>
      <c r="L52" s="81">
        <f>SUMIFS(Data!$H:$H,Data!$I:$I,'Allocation FTES'!$H$1,Data!$E:$E,'Allocation FTES'!$A52,Data!$C:$C,'Allocation FTES'!L$3,Data!$D:$D,'Allocation FTES'!$A$46)</f>
        <v>1539.66433333332</v>
      </c>
    </row>
    <row r="53" spans="1:14" x14ac:dyDescent="0.35">
      <c r="A53" s="53" t="s">
        <v>27</v>
      </c>
      <c r="B53" s="54">
        <v>4016.8710000001402</v>
      </c>
      <c r="C53" s="56">
        <v>9838.8249999995805</v>
      </c>
      <c r="D53" s="56">
        <v>9205.6429999994598</v>
      </c>
      <c r="E53" s="56">
        <v>8913.8749999997708</v>
      </c>
      <c r="F53" s="56">
        <v>10658.4046666657</v>
      </c>
      <c r="G53" s="56"/>
      <c r="H53" s="54">
        <f>SUMIFS(Data!$H:$H,Data!$I:$I,'Allocation FTES'!$H$1,Data!$E:$E,'Allocation FTES'!$A53,Data!$C:$C,'Allocation FTES'!H$3,Data!$D:$D,'Allocation FTES'!$A$5)</f>
        <v>3751.5380000001301</v>
      </c>
      <c r="I53" s="56">
        <f>SUMIFS(Data!$H:$H,Data!$I:$I,'Allocation FTES'!$H$1,Data!$E:$E,'Allocation FTES'!$A53,Data!$C:$C,'Allocation FTES'!I$3,Data!$D:$D,'Allocation FTES'!$A$5)</f>
        <v>9679.2929999995504</v>
      </c>
      <c r="J53" s="56">
        <f>SUMIFS(Data!$H:$H,Data!$I:$I,'Allocation FTES'!$H$1,Data!$E:$E,'Allocation FTES'!$A53,Data!$C:$C,'Allocation FTES'!J$3,Data!$D:$D,'Allocation FTES'!$A$5)</f>
        <v>0</v>
      </c>
      <c r="K53" s="56">
        <f>SUMIFS(Data!$H:$H,Data!$I:$I,'Allocation FTES'!$H$1,Data!$E:$E,'Allocation FTES'!$A53,Data!$C:$C,'Allocation FTES'!K$3,Data!$D:$D,'Allocation FTES'!$A$5)</f>
        <v>0</v>
      </c>
      <c r="L53" s="83">
        <f>SUMIFS(Data!$H:$H,Data!$I:$I,'Allocation FTES'!$H$1,Data!$E:$E,'Allocation FTES'!$A53,Data!$C:$C,'Allocation FTES'!L$3,Data!$D:$D,'Allocation FTES'!$A$5)</f>
        <v>4476.9436666664396</v>
      </c>
    </row>
    <row r="54" spans="1:14" x14ac:dyDescent="0.35">
      <c r="A54" s="51" t="s">
        <v>31</v>
      </c>
      <c r="B54" s="48">
        <v>1998.7150000000099</v>
      </c>
      <c r="C54" s="49">
        <v>5887.2469999997602</v>
      </c>
      <c r="D54" s="49">
        <v>5879.8429999998098</v>
      </c>
      <c r="E54" s="49">
        <v>5453.9479999997802</v>
      </c>
      <c r="F54" s="49">
        <v>6406.5843333332296</v>
      </c>
      <c r="G54" s="49"/>
      <c r="H54" s="48">
        <f>SUMIFS(Data!$H:$H,Data!$I:$I,'Allocation FTES'!$H$1,Data!$E:$E,'Allocation FTES'!$A54,Data!$C:$C,'Allocation FTES'!H$3,Data!$D:$D,'Allocation FTES'!$A$46)</f>
        <v>1904.50000000001</v>
      </c>
      <c r="I54" s="49">
        <f>SUMIFS(Data!$H:$H,Data!$I:$I,'Allocation FTES'!$H$1,Data!$E:$E,'Allocation FTES'!$A54,Data!$C:$C,'Allocation FTES'!I$3,Data!$D:$D,'Allocation FTES'!$A$46)</f>
        <v>5989.5019999997903</v>
      </c>
      <c r="J54" s="49">
        <f>SUMIFS(Data!$H:$H,Data!$I:$I,'Allocation FTES'!$H$1,Data!$E:$E,'Allocation FTES'!$A54,Data!$C:$C,'Allocation FTES'!J$3,Data!$D:$D,'Allocation FTES'!$A$46)</f>
        <v>0</v>
      </c>
      <c r="K54" s="49">
        <f>SUMIFS(Data!$H:$H,Data!$I:$I,'Allocation FTES'!$H$1,Data!$E:$E,'Allocation FTES'!$A54,Data!$C:$C,'Allocation FTES'!K$3,Data!$D:$D,'Allocation FTES'!$A$46)</f>
        <v>0</v>
      </c>
      <c r="L54" s="80">
        <f>SUMIFS(Data!$H:$H,Data!$I:$I,'Allocation FTES'!$H$1,Data!$E:$E,'Allocation FTES'!$A54,Data!$C:$C,'Allocation FTES'!L$3,Data!$D:$D,'Allocation FTES'!$A$46)</f>
        <v>2631.3339999998798</v>
      </c>
    </row>
    <row r="55" spans="1:14" x14ac:dyDescent="0.35">
      <c r="A55" s="51" t="s">
        <v>51</v>
      </c>
      <c r="B55" s="48">
        <v>460.75600000000298</v>
      </c>
      <c r="C55" s="52">
        <v>2703.3849999999702</v>
      </c>
      <c r="D55" s="52">
        <v>2568.8219999999801</v>
      </c>
      <c r="E55" s="52">
        <v>2430.3539999999898</v>
      </c>
      <c r="F55" s="52">
        <v>2721.1056666664899</v>
      </c>
      <c r="G55" s="52"/>
      <c r="H55" s="48">
        <f>SUMIFS(Data!$H:$H,Data!$I:$I,'Allocation FTES'!$H$1,Data!$E:$E,'Allocation FTES'!$A55,Data!$C:$C,'Allocation FTES'!H$3,Data!$D:$D,'Allocation FTES'!$A$46)</f>
        <v>507.325000000003</v>
      </c>
      <c r="I55" s="52">
        <f>SUMIFS(Data!$H:$H,Data!$I:$I,'Allocation FTES'!$H$1,Data!$E:$E,'Allocation FTES'!$A55,Data!$C:$C,'Allocation FTES'!I$3,Data!$D:$D,'Allocation FTES'!$A$46)</f>
        <v>2759.5619999999699</v>
      </c>
      <c r="J55" s="52">
        <f>SUMIFS(Data!$H:$H,Data!$I:$I,'Allocation FTES'!$H$1,Data!$E:$E,'Allocation FTES'!$A55,Data!$C:$C,'Allocation FTES'!J$3,Data!$D:$D,'Allocation FTES'!$A$46)</f>
        <v>0</v>
      </c>
      <c r="K55" s="52">
        <f>SUMIFS(Data!$H:$H,Data!$I:$I,'Allocation FTES'!$H$1,Data!$E:$E,'Allocation FTES'!$A55,Data!$C:$C,'Allocation FTES'!K$3,Data!$D:$D,'Allocation FTES'!$A$46)</f>
        <v>0</v>
      </c>
      <c r="L55" s="81">
        <f>SUMIFS(Data!$H:$H,Data!$I:$I,'Allocation FTES'!$H$1,Data!$E:$E,'Allocation FTES'!$A55,Data!$C:$C,'Allocation FTES'!L$3,Data!$D:$D,'Allocation FTES'!$A$46)</f>
        <v>1088.96233333332</v>
      </c>
    </row>
    <row r="56" spans="1:14" ht="15" thickBot="1" x14ac:dyDescent="0.4">
      <c r="A56" s="57" t="s">
        <v>31</v>
      </c>
      <c r="B56" s="59">
        <v>2459.471</v>
      </c>
      <c r="C56" s="60">
        <v>8590.6319999994994</v>
      </c>
      <c r="D56" s="60">
        <v>8448.6649999996007</v>
      </c>
      <c r="E56" s="60">
        <v>7884.3019999995304</v>
      </c>
      <c r="F56" s="60">
        <v>9127.6899999997095</v>
      </c>
      <c r="G56" s="60"/>
      <c r="H56" s="60">
        <f>SUMIFS(Data!$H:$H,Data!$I:$I,'Allocation FTES'!$H$1,Data!$E:$E,'Allocation FTES'!$A56,Data!$C:$C,'Allocation FTES'!H$3,Data!$D:$D,'Allocation FTES'!$A$5)</f>
        <v>2411.8250000000198</v>
      </c>
      <c r="I56" s="60">
        <f>SUMIFS(Data!$H:$H,Data!$I:$I,'Allocation FTES'!$H$1,Data!$E:$E,'Allocation FTES'!$A56,Data!$C:$C,'Allocation FTES'!I$3,Data!$D:$D,'Allocation FTES'!$A$5)</f>
        <v>8749.0639999995401</v>
      </c>
      <c r="J56" s="60">
        <f>SUMIFS(Data!$H:$H,Data!$I:$I,'Allocation FTES'!$H$1,Data!$E:$E,'Allocation FTES'!$A56,Data!$C:$C,'Allocation FTES'!J$3,Data!$D:$D,'Allocation FTES'!$A$5)</f>
        <v>0</v>
      </c>
      <c r="K56" s="60">
        <f>SUMIFS(Data!$H:$H,Data!$I:$I,'Allocation FTES'!$H$1,Data!$E:$E,'Allocation FTES'!$A56,Data!$C:$C,'Allocation FTES'!K$3,Data!$D:$D,'Allocation FTES'!$A$5)</f>
        <v>0</v>
      </c>
      <c r="L56" s="84">
        <f>SUMIFS(Data!$H:$H,Data!$I:$I,'Allocation FTES'!$H$1,Data!$E:$E,'Allocation FTES'!$A56,Data!$C:$C,'Allocation FTES'!L$3,Data!$D:$D,'Allocation FTES'!$A$5)</f>
        <v>3720.2963333331199</v>
      </c>
    </row>
    <row r="57" spans="1:14" x14ac:dyDescent="0.35">
      <c r="A57" s="62"/>
      <c r="B57" s="32"/>
      <c r="C57" s="32"/>
      <c r="D57" s="32"/>
      <c r="E57" s="32"/>
      <c r="F57" s="32"/>
      <c r="G57" s="32"/>
      <c r="H57" s="32"/>
      <c r="I57" s="32"/>
      <c r="J57" s="32"/>
      <c r="K57" s="32"/>
      <c r="L57" s="32"/>
    </row>
    <row r="58" spans="1:14" x14ac:dyDescent="0.35">
      <c r="A58" s="32"/>
      <c r="B58" s="32"/>
      <c r="C58" s="32"/>
      <c r="D58" s="32"/>
      <c r="E58" s="32"/>
      <c r="F58" s="32"/>
      <c r="G58" s="32"/>
      <c r="H58" s="32"/>
      <c r="I58" s="32"/>
      <c r="J58" s="32"/>
      <c r="K58" s="32"/>
      <c r="L58" s="32"/>
    </row>
    <row r="59" spans="1:14" x14ac:dyDescent="0.3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9D08A-138A-4A49-8556-3AF20931973D}">
  <dimension ref="A1:O56"/>
  <sheetViews>
    <sheetView workbookViewId="0">
      <selection activeCell="K3" sqref="K3"/>
    </sheetView>
  </sheetViews>
  <sheetFormatPr defaultRowHeight="14.5" x14ac:dyDescent="0.35"/>
  <cols>
    <col min="1" max="1" width="30.7265625" customWidth="1"/>
  </cols>
  <sheetData>
    <row r="1" spans="1:15" x14ac:dyDescent="0.35">
      <c r="A1" s="1" t="s">
        <v>92</v>
      </c>
    </row>
    <row r="2" spans="1:15" x14ac:dyDescent="0.35">
      <c r="A2" s="4" t="s">
        <v>0</v>
      </c>
    </row>
    <row r="3" spans="1:15" ht="15" thickBot="1" x14ac:dyDescent="0.4">
      <c r="A3" s="4" t="str">
        <f>CONCATENATE("For Academic Year ",Data!$X$3)</f>
        <v>For Academic Year 2025-26</v>
      </c>
      <c r="K3" s="338" t="s">
        <v>738</v>
      </c>
    </row>
    <row r="4" spans="1:15" x14ac:dyDescent="0.35">
      <c r="A4" s="6"/>
      <c r="B4" s="7" t="s">
        <v>1</v>
      </c>
      <c r="C4" s="7" t="s">
        <v>1</v>
      </c>
      <c r="D4" s="158" t="s">
        <v>1</v>
      </c>
      <c r="E4" s="7" t="s">
        <v>3</v>
      </c>
      <c r="F4" s="7" t="s">
        <v>3</v>
      </c>
      <c r="G4" s="158" t="s">
        <v>3</v>
      </c>
      <c r="H4" s="7" t="s">
        <v>579</v>
      </c>
      <c r="I4" s="7" t="s">
        <v>579</v>
      </c>
      <c r="J4" s="158" t="s">
        <v>579</v>
      </c>
      <c r="K4" s="7" t="str">
        <f>Data!$X$3</f>
        <v>2025-26</v>
      </c>
      <c r="L4" s="7" t="str">
        <f>Data!$X$3</f>
        <v>2025-26</v>
      </c>
      <c r="M4" s="158" t="str">
        <f>Data!$X$3</f>
        <v>2025-26</v>
      </c>
    </row>
    <row r="5" spans="1:15" ht="15" thickBot="1" x14ac:dyDescent="0.4">
      <c r="A5" s="9" t="s">
        <v>4</v>
      </c>
      <c r="B5" s="10" t="s">
        <v>81</v>
      </c>
      <c r="C5" s="10" t="s">
        <v>82</v>
      </c>
      <c r="D5" s="159" t="s">
        <v>90</v>
      </c>
      <c r="E5" s="10" t="s">
        <v>81</v>
      </c>
      <c r="F5" s="10" t="s">
        <v>82</v>
      </c>
      <c r="G5" s="159" t="s">
        <v>90</v>
      </c>
      <c r="H5" s="10" t="s">
        <v>81</v>
      </c>
      <c r="I5" s="10" t="s">
        <v>82</v>
      </c>
      <c r="J5" s="159" t="s">
        <v>90</v>
      </c>
      <c r="K5" s="10" t="s">
        <v>81</v>
      </c>
      <c r="L5" s="10" t="s">
        <v>82</v>
      </c>
      <c r="M5" s="159" t="s">
        <v>90</v>
      </c>
    </row>
    <row r="6" spans="1:15" x14ac:dyDescent="0.35">
      <c r="A6" s="184" t="s">
        <v>7</v>
      </c>
      <c r="B6" s="160">
        <v>2517.6039999999002</v>
      </c>
      <c r="C6" s="161">
        <v>-204.625</v>
      </c>
      <c r="D6" s="162">
        <v>2313</v>
      </c>
      <c r="E6" s="160">
        <v>2732.3409999999199</v>
      </c>
      <c r="F6" s="161">
        <v>-232.71899999999968</v>
      </c>
      <c r="G6" s="162">
        <v>2500</v>
      </c>
      <c r="H6" s="160">
        <v>2920.32666666658</v>
      </c>
      <c r="I6" s="161">
        <v>-280.08999999999997</v>
      </c>
      <c r="J6" s="162">
        <v>2640</v>
      </c>
      <c r="K6" s="160" cm="1">
        <f t="array" ref="K6:K35">IFERROR(_xlfn.XLOOKUP(1, (K$4='Allocation FTES'!$L$4)*('Base FTE'!$A6='Allocation FTES'!$A6), 'Allocation FTES'!$L$6:$L$35),"")</f>
        <v>1448.3696666666699</v>
      </c>
      <c r="L6" s="161" cm="1">
        <f t="array" ref="L6:L35">IFERROR((_xlfn.XLOOKUP(1,(L$4='Allocation FTES'!$L$4)*('Base FTE'!$A6='Allocation FTES'!$A6),(-'Aero 1000'!$Q$6:$Q$35)+(-WRT!$O$6:$O$35))),"")</f>
        <v>-145.385666666666</v>
      </c>
      <c r="M6" s="162">
        <f>ROUND(SUM(K6:L6),0)</f>
        <v>1303</v>
      </c>
      <c r="O6" s="191"/>
    </row>
    <row r="7" spans="1:15" x14ac:dyDescent="0.35">
      <c r="A7" s="14" t="s">
        <v>83</v>
      </c>
      <c r="B7" s="163">
        <v>5866.45199999959</v>
      </c>
      <c r="C7" s="164">
        <v>-94.03933333333309</v>
      </c>
      <c r="D7" s="165">
        <v>5772</v>
      </c>
      <c r="E7" s="163">
        <v>5998.6166666663803</v>
      </c>
      <c r="F7" s="164">
        <v>-90.009666666666476</v>
      </c>
      <c r="G7" s="165">
        <v>5909</v>
      </c>
      <c r="H7" s="163">
        <v>6533.091333333</v>
      </c>
      <c r="I7" s="164">
        <v>-101.34599999999899</v>
      </c>
      <c r="J7" s="165">
        <v>6432</v>
      </c>
      <c r="K7" s="163">
        <v>2784.4789999998202</v>
      </c>
      <c r="L7" s="164">
        <v>-57.0116666666665</v>
      </c>
      <c r="M7" s="165">
        <f t="shared" ref="M7:M35" si="0">ROUND(SUM(K7:L7),0)</f>
        <v>2727</v>
      </c>
    </row>
    <row r="8" spans="1:15" x14ac:dyDescent="0.35">
      <c r="A8" s="12" t="s">
        <v>9</v>
      </c>
      <c r="B8" s="166">
        <v>1402.71166666669</v>
      </c>
      <c r="C8" s="167">
        <v>-192.38933333333341</v>
      </c>
      <c r="D8" s="165">
        <v>1210</v>
      </c>
      <c r="E8" s="166">
        <v>1471.4396666666801</v>
      </c>
      <c r="F8" s="167">
        <v>-171.13499999999988</v>
      </c>
      <c r="G8" s="165">
        <v>1300</v>
      </c>
      <c r="H8" s="166">
        <v>1662.09766666666</v>
      </c>
      <c r="I8" s="167">
        <v>-172.35433333333322</v>
      </c>
      <c r="J8" s="165">
        <v>1490</v>
      </c>
      <c r="K8" s="166">
        <v>676.51733333333902</v>
      </c>
      <c r="L8" s="167">
        <v>-118.36433333333329</v>
      </c>
      <c r="M8" s="165">
        <f t="shared" si="0"/>
        <v>558</v>
      </c>
    </row>
    <row r="9" spans="1:15" x14ac:dyDescent="0.35">
      <c r="A9" s="14" t="s">
        <v>10</v>
      </c>
      <c r="B9" s="163">
        <v>1238.2156666666599</v>
      </c>
      <c r="C9" s="164">
        <v>-53.745333333333228</v>
      </c>
      <c r="D9" s="165">
        <v>1184</v>
      </c>
      <c r="E9" s="163">
        <v>1414.14299999998</v>
      </c>
      <c r="F9" s="164">
        <v>-43.052999999999969</v>
      </c>
      <c r="G9" s="165">
        <v>1371</v>
      </c>
      <c r="H9" s="163">
        <v>1449.8513333333101</v>
      </c>
      <c r="I9" s="164">
        <v>-38.343000000000004</v>
      </c>
      <c r="J9" s="165">
        <v>1412</v>
      </c>
      <c r="K9" s="163">
        <v>525.06533333333505</v>
      </c>
      <c r="L9" s="164">
        <v>-18.510999999999999</v>
      </c>
      <c r="M9" s="165">
        <f t="shared" si="0"/>
        <v>507</v>
      </c>
    </row>
    <row r="10" spans="1:15" x14ac:dyDescent="0.35">
      <c r="A10" s="12" t="s">
        <v>11</v>
      </c>
      <c r="B10" s="166">
        <v>989.27533333333997</v>
      </c>
      <c r="C10" s="167">
        <v>-6.5273333333333339</v>
      </c>
      <c r="D10" s="165">
        <v>983</v>
      </c>
      <c r="E10" s="166">
        <v>1041.1023333333301</v>
      </c>
      <c r="F10" s="167">
        <v>-5.95</v>
      </c>
      <c r="G10" s="165">
        <v>1035</v>
      </c>
      <c r="H10" s="166">
        <v>1189.5909999999801</v>
      </c>
      <c r="I10" s="167">
        <v>-11.701333333333301</v>
      </c>
      <c r="J10" s="165">
        <v>1178</v>
      </c>
      <c r="K10" s="166">
        <v>561.06600000000503</v>
      </c>
      <c r="L10" s="167">
        <v>-7.1046666666666596</v>
      </c>
      <c r="M10" s="165">
        <f t="shared" si="0"/>
        <v>554</v>
      </c>
    </row>
    <row r="11" spans="1:15" x14ac:dyDescent="0.35">
      <c r="A11" s="14" t="s">
        <v>12</v>
      </c>
      <c r="B11" s="163">
        <v>1293.7379999999901</v>
      </c>
      <c r="C11" s="164">
        <v>-150</v>
      </c>
      <c r="D11" s="165">
        <v>1144</v>
      </c>
      <c r="E11" s="163">
        <v>1440.5699999999699</v>
      </c>
      <c r="F11" s="164">
        <v>-150</v>
      </c>
      <c r="G11" s="165">
        <v>1291</v>
      </c>
      <c r="H11" s="163">
        <v>1503.3503333333099</v>
      </c>
      <c r="I11" s="164">
        <v>-161</v>
      </c>
      <c r="J11" s="165">
        <v>1342</v>
      </c>
      <c r="K11" s="163">
        <v>634.39600000000303</v>
      </c>
      <c r="L11" s="164">
        <v>-77.941666666666606</v>
      </c>
      <c r="M11" s="165">
        <f t="shared" si="0"/>
        <v>556</v>
      </c>
    </row>
    <row r="12" spans="1:15" x14ac:dyDescent="0.35">
      <c r="A12" s="12" t="s">
        <v>13</v>
      </c>
      <c r="B12" s="166">
        <v>4232.9356666664798</v>
      </c>
      <c r="C12" s="167">
        <v>-119.75566666666651</v>
      </c>
      <c r="D12" s="165">
        <v>4113</v>
      </c>
      <c r="E12" s="166">
        <v>4638.8216666664002</v>
      </c>
      <c r="F12" s="167">
        <v>-117.41933333333323</v>
      </c>
      <c r="G12" s="165">
        <v>4521</v>
      </c>
      <c r="H12" s="166">
        <v>4975.1696666662901</v>
      </c>
      <c r="I12" s="167">
        <v>-129.94333333333299</v>
      </c>
      <c r="J12" s="165">
        <v>4845</v>
      </c>
      <c r="K12" s="166">
        <v>2179.0079999999498</v>
      </c>
      <c r="L12" s="167">
        <v>-51.595666666666602</v>
      </c>
      <c r="M12" s="165">
        <f t="shared" si="0"/>
        <v>2127</v>
      </c>
    </row>
    <row r="13" spans="1:15" x14ac:dyDescent="0.35">
      <c r="A13" s="14" t="s">
        <v>14</v>
      </c>
      <c r="B13" s="163">
        <v>2642.1066666666102</v>
      </c>
      <c r="C13" s="164">
        <v>-253.19599999999997</v>
      </c>
      <c r="D13" s="165">
        <v>2389</v>
      </c>
      <c r="E13" s="163">
        <v>2953.39233333324</v>
      </c>
      <c r="F13" s="164">
        <v>-282.98799999999972</v>
      </c>
      <c r="G13" s="165">
        <v>2670</v>
      </c>
      <c r="H13" s="163">
        <v>3592.6336666665002</v>
      </c>
      <c r="I13" s="164">
        <v>-399.15666666666652</v>
      </c>
      <c r="J13" s="165">
        <v>3193</v>
      </c>
      <c r="K13" s="163">
        <v>1915.95966666664</v>
      </c>
      <c r="L13" s="164">
        <v>-243.22799999999961</v>
      </c>
      <c r="M13" s="165">
        <f t="shared" si="0"/>
        <v>1673</v>
      </c>
    </row>
    <row r="14" spans="1:15" x14ac:dyDescent="0.35">
      <c r="A14" s="12" t="s">
        <v>15</v>
      </c>
      <c r="B14" s="166">
        <v>4224.1123333331598</v>
      </c>
      <c r="C14" s="167">
        <v>-330</v>
      </c>
      <c r="D14" s="165">
        <v>3894</v>
      </c>
      <c r="E14" s="166">
        <v>4526.6809999997304</v>
      </c>
      <c r="F14" s="167">
        <v>-335</v>
      </c>
      <c r="G14" s="165">
        <v>4192</v>
      </c>
      <c r="H14" s="166">
        <v>4908.6046666661696</v>
      </c>
      <c r="I14" s="167">
        <v>-347</v>
      </c>
      <c r="J14" s="165">
        <v>4562</v>
      </c>
      <c r="K14" s="166">
        <v>2137.4163333332799</v>
      </c>
      <c r="L14" s="167">
        <v>-163.10933333333401</v>
      </c>
      <c r="M14" s="165">
        <f t="shared" si="0"/>
        <v>1974</v>
      </c>
    </row>
    <row r="15" spans="1:15" x14ac:dyDescent="0.35">
      <c r="A15" s="14" t="s">
        <v>16</v>
      </c>
      <c r="B15" s="163">
        <v>3191.9236666665502</v>
      </c>
      <c r="C15" s="164">
        <v>-181.27833333333302</v>
      </c>
      <c r="D15" s="165">
        <v>3011</v>
      </c>
      <c r="E15" s="163">
        <v>3496.3533333331702</v>
      </c>
      <c r="F15" s="164">
        <v>-158.77066666666656</v>
      </c>
      <c r="G15" s="165">
        <v>3338</v>
      </c>
      <c r="H15" s="163">
        <v>3823.63833333313</v>
      </c>
      <c r="I15" s="164">
        <v>-172.303333333333</v>
      </c>
      <c r="J15" s="165">
        <v>3651</v>
      </c>
      <c r="K15" s="163">
        <v>1828.92266666665</v>
      </c>
      <c r="L15" s="164">
        <v>-121.90633333333321</v>
      </c>
      <c r="M15" s="165">
        <f t="shared" si="0"/>
        <v>1707</v>
      </c>
    </row>
    <row r="16" spans="1:15" x14ac:dyDescent="0.35">
      <c r="A16" s="12" t="s">
        <v>17</v>
      </c>
      <c r="B16" s="166">
        <v>3964.7809999998399</v>
      </c>
      <c r="C16" s="167">
        <v>-272.08599999999967</v>
      </c>
      <c r="D16" s="165">
        <v>3693</v>
      </c>
      <c r="E16" s="166">
        <v>3917.8766666665501</v>
      </c>
      <c r="F16" s="167">
        <v>-317.86599999999976</v>
      </c>
      <c r="G16" s="165">
        <v>3600</v>
      </c>
      <c r="H16" s="166">
        <v>4243.0229999998801</v>
      </c>
      <c r="I16" s="167">
        <v>-337.10233333333304</v>
      </c>
      <c r="J16" s="165">
        <v>3906</v>
      </c>
      <c r="K16" s="166">
        <v>1945.3679999999699</v>
      </c>
      <c r="L16" s="167">
        <v>-260.88666666666649</v>
      </c>
      <c r="M16" s="165">
        <f t="shared" si="0"/>
        <v>1684</v>
      </c>
    </row>
    <row r="17" spans="1:13" x14ac:dyDescent="0.35">
      <c r="A17" s="14" t="s">
        <v>84</v>
      </c>
      <c r="B17" s="163">
        <v>1020.1513333333299</v>
      </c>
      <c r="C17" s="164">
        <v>-122.99566666666635</v>
      </c>
      <c r="D17" s="165">
        <v>897</v>
      </c>
      <c r="E17" s="163">
        <v>1025.32766666667</v>
      </c>
      <c r="F17" s="164">
        <v>-127.27833333333301</v>
      </c>
      <c r="G17" s="165">
        <v>898</v>
      </c>
      <c r="H17" s="163">
        <v>1085.5233333333199</v>
      </c>
      <c r="I17" s="164">
        <v>-134.82333333333301</v>
      </c>
      <c r="J17" s="165">
        <v>951</v>
      </c>
      <c r="K17" s="163">
        <v>448.20833333333798</v>
      </c>
      <c r="L17" s="164">
        <v>-64.479999999999805</v>
      </c>
      <c r="M17" s="165">
        <f t="shared" si="0"/>
        <v>384</v>
      </c>
    </row>
    <row r="18" spans="1:13" x14ac:dyDescent="0.35">
      <c r="A18" s="12" t="s">
        <v>19</v>
      </c>
      <c r="B18" s="166">
        <v>4104.4879999996901</v>
      </c>
      <c r="C18" s="167">
        <v>-389.72733333333503</v>
      </c>
      <c r="D18" s="165">
        <v>3715</v>
      </c>
      <c r="E18" s="166">
        <v>4570.1639999996296</v>
      </c>
      <c r="F18" s="167">
        <v>-445.64166666666733</v>
      </c>
      <c r="G18" s="165">
        <v>4125</v>
      </c>
      <c r="H18" s="166">
        <v>4810.4906666663101</v>
      </c>
      <c r="I18" s="167">
        <v>-498.05566666666698</v>
      </c>
      <c r="J18" s="165">
        <v>4312</v>
      </c>
      <c r="K18" s="166">
        <v>2270.4273333332599</v>
      </c>
      <c r="L18" s="167">
        <v>-221.797333333334</v>
      </c>
      <c r="M18" s="165">
        <f t="shared" si="0"/>
        <v>2049</v>
      </c>
    </row>
    <row r="19" spans="1:13" x14ac:dyDescent="0.35">
      <c r="A19" s="14" t="s">
        <v>20</v>
      </c>
      <c r="B19" s="163">
        <v>4553.7043333330803</v>
      </c>
      <c r="C19" s="164">
        <v>-103.41199999999986</v>
      </c>
      <c r="D19" s="165">
        <v>4450</v>
      </c>
      <c r="E19" s="163">
        <v>4718.8036666661901</v>
      </c>
      <c r="F19" s="164">
        <v>-130.87933333333334</v>
      </c>
      <c r="G19" s="165">
        <v>4588</v>
      </c>
      <c r="H19" s="163">
        <v>5041.4996666659899</v>
      </c>
      <c r="I19" s="164">
        <v>-166.22466666666699</v>
      </c>
      <c r="J19" s="165">
        <v>4875</v>
      </c>
      <c r="K19" s="163">
        <v>2160.3123333333201</v>
      </c>
      <c r="L19" s="164">
        <v>-70.532999999999802</v>
      </c>
      <c r="M19" s="165">
        <f t="shared" si="0"/>
        <v>2090</v>
      </c>
    </row>
    <row r="20" spans="1:13" x14ac:dyDescent="0.35">
      <c r="A20" s="12" t="s">
        <v>21</v>
      </c>
      <c r="B20" s="166">
        <v>2267.6373333333099</v>
      </c>
      <c r="C20" s="167">
        <v>-131.68266666666662</v>
      </c>
      <c r="D20" s="165">
        <v>2136</v>
      </c>
      <c r="E20" s="166">
        <v>2539.28733333333</v>
      </c>
      <c r="F20" s="167">
        <v>-188.8036666666666</v>
      </c>
      <c r="G20" s="165">
        <v>2350</v>
      </c>
      <c r="H20" s="166">
        <v>2542.6223333333101</v>
      </c>
      <c r="I20" s="167">
        <v>-192.56399999999999</v>
      </c>
      <c r="J20" s="165">
        <v>2350</v>
      </c>
      <c r="K20" s="166">
        <v>1049.9733333333299</v>
      </c>
      <c r="L20" s="167">
        <v>-100.62366666666651</v>
      </c>
      <c r="M20" s="165">
        <f t="shared" si="0"/>
        <v>949</v>
      </c>
    </row>
    <row r="21" spans="1:13" x14ac:dyDescent="0.35">
      <c r="A21" s="14" t="s">
        <v>22</v>
      </c>
      <c r="B21" s="163">
        <v>1784.72833333331</v>
      </c>
      <c r="C21" s="164">
        <v>-107</v>
      </c>
      <c r="D21" s="165">
        <v>1678</v>
      </c>
      <c r="E21" s="163">
        <v>1880.5219999999799</v>
      </c>
      <c r="F21" s="164">
        <v>-126.64466666666657</v>
      </c>
      <c r="G21" s="165">
        <v>1754</v>
      </c>
      <c r="H21" s="163">
        <v>2311.53866666663</v>
      </c>
      <c r="I21" s="164">
        <v>-102</v>
      </c>
      <c r="J21" s="165">
        <v>2210</v>
      </c>
      <c r="K21" s="163">
        <v>1063.9186666666601</v>
      </c>
      <c r="L21" s="164">
        <v>-55.148000000000003</v>
      </c>
      <c r="M21" s="165">
        <f t="shared" si="0"/>
        <v>1009</v>
      </c>
    </row>
    <row r="22" spans="1:13" x14ac:dyDescent="0.35">
      <c r="A22" s="12" t="s">
        <v>23</v>
      </c>
      <c r="B22" s="166">
        <v>3387.0369999999102</v>
      </c>
      <c r="C22" s="167">
        <v>-329.67500000000001</v>
      </c>
      <c r="D22" s="165">
        <v>3057</v>
      </c>
      <c r="E22" s="166">
        <v>3572.91099999989</v>
      </c>
      <c r="F22" s="167">
        <v>-387</v>
      </c>
      <c r="G22" s="165">
        <v>3186</v>
      </c>
      <c r="H22" s="166">
        <v>3868.58299999985</v>
      </c>
      <c r="I22" s="167">
        <v>-376</v>
      </c>
      <c r="J22" s="165">
        <v>3493</v>
      </c>
      <c r="K22" s="166">
        <v>1778.96333333333</v>
      </c>
      <c r="L22" s="167">
        <v>-288.06766666666601</v>
      </c>
      <c r="M22" s="165">
        <f t="shared" si="0"/>
        <v>1491</v>
      </c>
    </row>
    <row r="23" spans="1:13" x14ac:dyDescent="0.35">
      <c r="A23" s="14" t="s">
        <v>24</v>
      </c>
      <c r="B23" s="163">
        <v>1129.2730000000099</v>
      </c>
      <c r="C23" s="164">
        <v>-168.1099999999993</v>
      </c>
      <c r="D23" s="165">
        <v>961</v>
      </c>
      <c r="E23" s="163">
        <v>1312.89300000001</v>
      </c>
      <c r="F23" s="164">
        <v>-184</v>
      </c>
      <c r="G23" s="165">
        <v>1129</v>
      </c>
      <c r="H23" s="163">
        <v>1652.15400000001</v>
      </c>
      <c r="I23" s="164">
        <v>-186</v>
      </c>
      <c r="J23" s="165">
        <v>1466</v>
      </c>
      <c r="K23" s="163">
        <v>630.54700000000003</v>
      </c>
      <c r="L23" s="164">
        <v>-61.384666666666597</v>
      </c>
      <c r="M23" s="165">
        <f t="shared" si="0"/>
        <v>569</v>
      </c>
    </row>
    <row r="24" spans="1:13" x14ac:dyDescent="0.35">
      <c r="A24" s="12" t="s">
        <v>25</v>
      </c>
      <c r="B24" s="166">
        <v>3450.6393333331498</v>
      </c>
      <c r="C24" s="167">
        <v>-70.537333333333208</v>
      </c>
      <c r="D24" s="165">
        <v>3380</v>
      </c>
      <c r="E24" s="166">
        <v>3576.8533333331202</v>
      </c>
      <c r="F24" s="167">
        <v>-61.075333333333198</v>
      </c>
      <c r="G24" s="165">
        <v>3516</v>
      </c>
      <c r="H24" s="166">
        <v>4013.9466666664098</v>
      </c>
      <c r="I24" s="167">
        <v>-91.391666666666495</v>
      </c>
      <c r="J24" s="165">
        <v>3923</v>
      </c>
      <c r="K24" s="166">
        <v>1824.98999999997</v>
      </c>
      <c r="L24" s="167">
        <v>-56.708333333333201</v>
      </c>
      <c r="M24" s="165">
        <f t="shared" si="0"/>
        <v>1768</v>
      </c>
    </row>
    <row r="25" spans="1:13" x14ac:dyDescent="0.35">
      <c r="A25" s="14" t="s">
        <v>26</v>
      </c>
      <c r="B25" s="163">
        <v>2606.4509999997699</v>
      </c>
      <c r="C25" s="164">
        <v>-218.60366666666664</v>
      </c>
      <c r="D25" s="165">
        <v>2388</v>
      </c>
      <c r="E25" s="163">
        <v>2769.8949999997899</v>
      </c>
      <c r="F25" s="164">
        <v>-342.79266666666501</v>
      </c>
      <c r="G25" s="165">
        <v>2427</v>
      </c>
      <c r="H25" s="163">
        <v>3011.8803333332098</v>
      </c>
      <c r="I25" s="164">
        <v>-392</v>
      </c>
      <c r="J25" s="165">
        <v>2620</v>
      </c>
      <c r="K25" s="163">
        <v>1164.8320000000101</v>
      </c>
      <c r="L25" s="164">
        <v>-208.16166666666601</v>
      </c>
      <c r="M25" s="165">
        <f t="shared" si="0"/>
        <v>957</v>
      </c>
    </row>
    <row r="26" spans="1:13" x14ac:dyDescent="0.35">
      <c r="A26" s="12" t="s">
        <v>85</v>
      </c>
      <c r="B26" s="166">
        <v>9600.4923333326806</v>
      </c>
      <c r="C26" s="167">
        <v>-450.97333333333313</v>
      </c>
      <c r="D26" s="165">
        <v>9150</v>
      </c>
      <c r="E26" s="166">
        <v>10228.516666666201</v>
      </c>
      <c r="F26" s="167">
        <v>-699.96966666666378</v>
      </c>
      <c r="G26" s="165">
        <v>9529</v>
      </c>
      <c r="H26" s="166">
        <v>10658.4046666657</v>
      </c>
      <c r="I26" s="167">
        <v>-741.62433333333729</v>
      </c>
      <c r="J26" s="165">
        <v>9917</v>
      </c>
      <c r="K26" s="166">
        <v>4476.9436666664396</v>
      </c>
      <c r="L26" s="167">
        <v>-323.46600000000001</v>
      </c>
      <c r="M26" s="165">
        <f t="shared" si="0"/>
        <v>4153</v>
      </c>
    </row>
    <row r="27" spans="1:13" x14ac:dyDescent="0.35">
      <c r="A27" s="14" t="s">
        <v>28</v>
      </c>
      <c r="B27" s="163">
        <v>2835.8889999998701</v>
      </c>
      <c r="C27" s="164">
        <v>-169.13666666666663</v>
      </c>
      <c r="D27" s="165">
        <v>2667</v>
      </c>
      <c r="E27" s="163">
        <v>2877.4203333332098</v>
      </c>
      <c r="F27" s="164">
        <v>-277</v>
      </c>
      <c r="G27" s="165">
        <v>2600</v>
      </c>
      <c r="H27" s="163">
        <v>2967.9816666665301</v>
      </c>
      <c r="I27" s="164">
        <v>-291</v>
      </c>
      <c r="J27" s="165">
        <v>2677</v>
      </c>
      <c r="K27" s="163">
        <v>1365.28033333333</v>
      </c>
      <c r="L27" s="164">
        <v>-142.84633333333301</v>
      </c>
      <c r="M27" s="165">
        <f t="shared" si="0"/>
        <v>1222</v>
      </c>
    </row>
    <row r="28" spans="1:13" x14ac:dyDescent="0.35">
      <c r="A28" s="12" t="s">
        <v>86</v>
      </c>
      <c r="B28" s="166">
        <v>2512.23699999987</v>
      </c>
      <c r="C28" s="167">
        <v>-117.98466666666654</v>
      </c>
      <c r="D28" s="165">
        <v>2394</v>
      </c>
      <c r="E28" s="166">
        <v>2789.0309999998499</v>
      </c>
      <c r="F28" s="167">
        <v>-122.46166666666657</v>
      </c>
      <c r="G28" s="165">
        <v>2667</v>
      </c>
      <c r="H28" s="166">
        <v>3044.1589999998901</v>
      </c>
      <c r="I28" s="167">
        <v>-129.069666666666</v>
      </c>
      <c r="J28" s="165">
        <v>2915</v>
      </c>
      <c r="K28" s="166">
        <v>1271.9776666666701</v>
      </c>
      <c r="L28" s="167">
        <v>-69.087999999999909</v>
      </c>
      <c r="M28" s="165">
        <f t="shared" si="0"/>
        <v>1203</v>
      </c>
    </row>
    <row r="29" spans="1:13" x14ac:dyDescent="0.35">
      <c r="A29" s="14" t="s">
        <v>30</v>
      </c>
      <c r="B29" s="163">
        <v>2454.3753333332402</v>
      </c>
      <c r="C29" s="164">
        <v>-85.582333333333224</v>
      </c>
      <c r="D29" s="165">
        <v>2369</v>
      </c>
      <c r="E29" s="163">
        <v>2698.9043333332102</v>
      </c>
      <c r="F29" s="164">
        <v>-50.031333333333301</v>
      </c>
      <c r="G29" s="165">
        <v>2649</v>
      </c>
      <c r="H29" s="163">
        <v>3127.9933333331401</v>
      </c>
      <c r="I29" s="164">
        <v>-54.2753333333333</v>
      </c>
      <c r="J29" s="165">
        <v>3074</v>
      </c>
      <c r="K29" s="163">
        <v>1436.5940000000001</v>
      </c>
      <c r="L29" s="164">
        <v>-43.067333333333295</v>
      </c>
      <c r="M29" s="165">
        <f t="shared" si="0"/>
        <v>1394</v>
      </c>
    </row>
    <row r="30" spans="1:13" x14ac:dyDescent="0.35">
      <c r="A30" s="12" t="s">
        <v>87</v>
      </c>
      <c r="B30" s="166">
        <v>7982.1929999999202</v>
      </c>
      <c r="C30" s="167">
        <v>-236.40333333333297</v>
      </c>
      <c r="D30" s="165">
        <v>7746</v>
      </c>
      <c r="E30" s="166">
        <v>8381.8516666666892</v>
      </c>
      <c r="F30" s="167">
        <v>-292.88133333333303</v>
      </c>
      <c r="G30" s="165">
        <v>8089</v>
      </c>
      <c r="H30" s="166">
        <v>9127.6899999997095</v>
      </c>
      <c r="I30" s="167">
        <v>-370.11133333333299</v>
      </c>
      <c r="J30" s="165">
        <v>8758</v>
      </c>
      <c r="K30" s="166">
        <v>3720.2963333331199</v>
      </c>
      <c r="L30" s="167">
        <v>-143.91366666666599</v>
      </c>
      <c r="M30" s="165">
        <f t="shared" si="0"/>
        <v>3576</v>
      </c>
    </row>
    <row r="31" spans="1:13" x14ac:dyDescent="0.35">
      <c r="A31" s="14" t="s">
        <v>32</v>
      </c>
      <c r="B31" s="163">
        <v>3702.7913333330998</v>
      </c>
      <c r="C31" s="164">
        <v>-281</v>
      </c>
      <c r="D31" s="165">
        <v>3422</v>
      </c>
      <c r="E31" s="163">
        <v>3960.7516666663801</v>
      </c>
      <c r="F31" s="164">
        <v>-301.53433333333231</v>
      </c>
      <c r="G31" s="165">
        <v>3659</v>
      </c>
      <c r="H31" s="163">
        <v>4263.5349999996697</v>
      </c>
      <c r="I31" s="164">
        <v>-282.34733333333401</v>
      </c>
      <c r="J31" s="165">
        <v>3981</v>
      </c>
      <c r="K31" s="163">
        <v>1950.7736666666001</v>
      </c>
      <c r="L31" s="164">
        <v>-134.123666666666</v>
      </c>
      <c r="M31" s="165">
        <f t="shared" si="0"/>
        <v>1817</v>
      </c>
    </row>
    <row r="32" spans="1:13" x14ac:dyDescent="0.35">
      <c r="A32" s="12" t="s">
        <v>33</v>
      </c>
      <c r="B32" s="166">
        <v>1602.3519999999801</v>
      </c>
      <c r="C32" s="167">
        <v>-224.01633333333231</v>
      </c>
      <c r="D32" s="165">
        <v>1378</v>
      </c>
      <c r="E32" s="166">
        <v>1781.1579999999601</v>
      </c>
      <c r="F32" s="167">
        <v>-206.07066666666631</v>
      </c>
      <c r="G32" s="165">
        <v>1575</v>
      </c>
      <c r="H32" s="166">
        <v>1890.4173333332801</v>
      </c>
      <c r="I32" s="167">
        <v>-276.99800000000101</v>
      </c>
      <c r="J32" s="165">
        <v>1613</v>
      </c>
      <c r="K32" s="166">
        <v>789.62900000000195</v>
      </c>
      <c r="L32" s="167">
        <v>-148.07</v>
      </c>
      <c r="M32" s="165">
        <f t="shared" si="0"/>
        <v>642</v>
      </c>
    </row>
    <row r="33" spans="1:13" x14ac:dyDescent="0.35">
      <c r="A33" s="14" t="s">
        <v>34</v>
      </c>
      <c r="B33" s="163">
        <v>1734.4856666666201</v>
      </c>
      <c r="C33" s="164">
        <v>-72.34599999999989</v>
      </c>
      <c r="D33" s="165">
        <v>1662</v>
      </c>
      <c r="E33" s="163">
        <v>1846.4193333332701</v>
      </c>
      <c r="F33" s="164">
        <v>-63.290999999999933</v>
      </c>
      <c r="G33" s="165">
        <v>1783</v>
      </c>
      <c r="H33" s="163">
        <v>1996.4063333332499</v>
      </c>
      <c r="I33" s="164">
        <v>-69.637999999999892</v>
      </c>
      <c r="J33" s="165">
        <v>1927</v>
      </c>
      <c r="K33" s="163">
        <v>785.71600000000501</v>
      </c>
      <c r="L33" s="164">
        <v>-39.503999999999898</v>
      </c>
      <c r="M33" s="165">
        <f t="shared" si="0"/>
        <v>746</v>
      </c>
    </row>
    <row r="34" spans="1:13" x14ac:dyDescent="0.35">
      <c r="A34" s="12" t="s">
        <v>35</v>
      </c>
      <c r="B34" s="166">
        <v>1814.0333333333001</v>
      </c>
      <c r="C34" s="167">
        <v>-45.593666666666365</v>
      </c>
      <c r="D34" s="165">
        <v>1768</v>
      </c>
      <c r="E34" s="166">
        <v>1925.2739999999601</v>
      </c>
      <c r="F34" s="167">
        <v>-76.864999999999995</v>
      </c>
      <c r="G34" s="165">
        <v>1848</v>
      </c>
      <c r="H34" s="166">
        <v>2034.00799999993</v>
      </c>
      <c r="I34" s="167">
        <v>-91.804666666666606</v>
      </c>
      <c r="J34" s="165">
        <v>1942</v>
      </c>
      <c r="K34" s="166">
        <v>845.34666666666999</v>
      </c>
      <c r="L34" s="167">
        <v>-71.929000000000002</v>
      </c>
      <c r="M34" s="165">
        <f t="shared" si="0"/>
        <v>773</v>
      </c>
    </row>
    <row r="35" spans="1:13" ht="15" thickBot="1" x14ac:dyDescent="0.4">
      <c r="A35" s="16" t="s">
        <v>36</v>
      </c>
      <c r="B35" s="168">
        <v>2546.54633333322</v>
      </c>
      <c r="C35" s="169">
        <v>-18.951999999999998</v>
      </c>
      <c r="D35" s="170">
        <v>2528</v>
      </c>
      <c r="E35" s="168">
        <v>2745.6689999998598</v>
      </c>
      <c r="F35" s="169">
        <v>-59.487666666666598</v>
      </c>
      <c r="G35" s="170">
        <v>2686</v>
      </c>
      <c r="H35" s="168">
        <v>2917.6856666665299</v>
      </c>
      <c r="I35" s="169">
        <v>-53.955999999999896</v>
      </c>
      <c r="J35" s="170">
        <v>2864</v>
      </c>
      <c r="K35" s="168">
        <v>1281.74866666665</v>
      </c>
      <c r="L35" s="169">
        <v>-27.085666666666601</v>
      </c>
      <c r="M35" s="170">
        <f t="shared" si="0"/>
        <v>1255</v>
      </c>
    </row>
    <row r="36" spans="1:13" ht="15" thickBot="1" x14ac:dyDescent="0.4">
      <c r="A36" s="185" t="s">
        <v>37</v>
      </c>
      <c r="B36" s="171">
        <v>92653.360999996177</v>
      </c>
      <c r="C36" s="171">
        <v>-5201.3743333333296</v>
      </c>
      <c r="D36" s="172">
        <v>87452</v>
      </c>
      <c r="E36" s="171">
        <v>98832.990666662561</v>
      </c>
      <c r="F36" s="171">
        <v>-6048.6189999999924</v>
      </c>
      <c r="G36" s="172">
        <v>92784</v>
      </c>
      <c r="H36" s="171">
        <v>107167.89733332746</v>
      </c>
      <c r="I36" s="171">
        <v>-6650.2243333333363</v>
      </c>
      <c r="J36" s="172">
        <v>100518</v>
      </c>
      <c r="K36" s="171">
        <f>SUM(_xlfn.ANCHORARRAY(K6))</f>
        <v>46953.046333332371</v>
      </c>
      <c r="L36" s="171">
        <f>SUM(_xlfn.ANCHORARRAY(L6))</f>
        <v>-3535.0429999999951</v>
      </c>
      <c r="M36" s="172">
        <f>ROUND(SUM(K36:L36),0)</f>
        <v>43418</v>
      </c>
    </row>
    <row r="37" spans="1:13" ht="15" thickTop="1" x14ac:dyDescent="0.35">
      <c r="A37" s="23" t="s">
        <v>67</v>
      </c>
      <c r="B37" s="26"/>
      <c r="C37" s="26"/>
      <c r="D37" s="26"/>
      <c r="E37" s="26"/>
      <c r="F37" s="26"/>
      <c r="G37" s="26"/>
      <c r="H37" s="26"/>
      <c r="I37" s="26"/>
      <c r="J37" s="26"/>
      <c r="K37" s="24"/>
      <c r="L37" s="24"/>
      <c r="M37" s="26" t="str">
        <f>Data!$X$1</f>
        <v>tdulany</v>
      </c>
    </row>
    <row r="38" spans="1:13" x14ac:dyDescent="0.35">
      <c r="A38" s="186" t="s">
        <v>96</v>
      </c>
      <c r="B38" s="28"/>
      <c r="C38" s="28"/>
      <c r="D38" s="28"/>
      <c r="E38" s="28"/>
      <c r="F38" s="28"/>
      <c r="G38" s="28"/>
      <c r="H38" s="28"/>
      <c r="I38" s="28"/>
      <c r="J38" s="28"/>
      <c r="K38" s="24"/>
      <c r="L38" s="24"/>
      <c r="M38" s="28">
        <f>Data!$X$2</f>
        <v>46030</v>
      </c>
    </row>
    <row r="39" spans="1:13" x14ac:dyDescent="0.35">
      <c r="A39" s="186" t="s">
        <v>93</v>
      </c>
      <c r="B39" s="30"/>
      <c r="C39" s="30"/>
      <c r="D39" s="30"/>
      <c r="E39" s="30"/>
      <c r="F39" s="30"/>
      <c r="G39" s="30"/>
      <c r="H39" s="30"/>
      <c r="I39" s="30"/>
      <c r="J39" s="30"/>
      <c r="K39" s="30"/>
      <c r="L39" s="30"/>
      <c r="M39" s="30"/>
    </row>
    <row r="40" spans="1:13" x14ac:dyDescent="0.35">
      <c r="A40" s="186" t="s">
        <v>94</v>
      </c>
      <c r="B40" s="30"/>
      <c r="C40" s="30"/>
      <c r="D40" s="30"/>
      <c r="E40" s="30"/>
      <c r="F40" s="30"/>
      <c r="G40" s="30"/>
      <c r="H40" s="30"/>
      <c r="I40" s="30"/>
      <c r="J40" s="30"/>
      <c r="K40" s="30"/>
      <c r="L40" s="30"/>
      <c r="M40" s="30"/>
    </row>
    <row r="41" spans="1:13" x14ac:dyDescent="0.35">
      <c r="B41" s="173"/>
      <c r="C41" s="173"/>
      <c r="D41" s="173"/>
      <c r="E41" s="173"/>
      <c r="F41" s="173"/>
      <c r="G41" s="173"/>
      <c r="H41" s="173"/>
      <c r="I41" s="173"/>
      <c r="J41" s="173"/>
      <c r="K41" s="173"/>
      <c r="L41" s="173"/>
      <c r="M41" s="173"/>
    </row>
    <row r="42" spans="1:13" x14ac:dyDescent="0.35">
      <c r="A42" s="173"/>
      <c r="B42" s="173"/>
      <c r="C42" s="173"/>
      <c r="D42" s="173"/>
      <c r="E42" s="173"/>
      <c r="F42" s="173"/>
      <c r="G42" s="173"/>
      <c r="H42" s="173"/>
      <c r="I42" s="173"/>
      <c r="J42" s="173"/>
      <c r="K42" s="173"/>
      <c r="L42" s="173"/>
      <c r="M42" s="173"/>
    </row>
    <row r="43" spans="1:13" x14ac:dyDescent="0.35">
      <c r="A43" s="4" t="s">
        <v>88</v>
      </c>
      <c r="B43" s="174"/>
      <c r="C43" s="174"/>
      <c r="D43" s="174"/>
      <c r="E43" s="174"/>
      <c r="F43" s="174"/>
      <c r="G43" s="174"/>
      <c r="H43" s="174"/>
      <c r="I43" s="174"/>
      <c r="J43" s="174"/>
      <c r="K43" s="174"/>
      <c r="L43" s="174"/>
      <c r="M43" s="173"/>
    </row>
    <row r="44" spans="1:13" ht="15" thickBot="1" x14ac:dyDescent="0.4">
      <c r="A44" s="4" t="s">
        <v>89</v>
      </c>
      <c r="B44" s="175"/>
      <c r="C44" s="175"/>
      <c r="D44" s="175"/>
      <c r="E44" s="175"/>
      <c r="F44" s="175"/>
      <c r="G44" s="175"/>
      <c r="H44" s="175"/>
      <c r="I44" s="175"/>
      <c r="J44" s="175"/>
      <c r="K44" s="175"/>
      <c r="L44" s="175"/>
      <c r="M44" s="175"/>
    </row>
    <row r="45" spans="1:13" x14ac:dyDescent="0.35">
      <c r="A45" s="37"/>
      <c r="B45" s="7" t="s">
        <v>1</v>
      </c>
      <c r="C45" s="7" t="s">
        <v>1</v>
      </c>
      <c r="D45" s="176" t="s">
        <v>1</v>
      </c>
      <c r="E45" s="7" t="s">
        <v>3</v>
      </c>
      <c r="F45" s="7" t="s">
        <v>3</v>
      </c>
      <c r="G45" s="176" t="s">
        <v>3</v>
      </c>
      <c r="H45" s="7" t="s">
        <v>579</v>
      </c>
      <c r="I45" s="7" t="s">
        <v>579</v>
      </c>
      <c r="J45" s="176" t="s">
        <v>579</v>
      </c>
      <c r="K45" s="7" t="str">
        <f>K4</f>
        <v>2025-26</v>
      </c>
      <c r="L45" s="7" t="str">
        <f t="shared" ref="L45:M45" si="1">L4</f>
        <v>2025-26</v>
      </c>
      <c r="M45" s="176" t="str">
        <f t="shared" si="1"/>
        <v>2025-26</v>
      </c>
    </row>
    <row r="46" spans="1:13" ht="15" thickBot="1" x14ac:dyDescent="0.4">
      <c r="A46" s="42" t="s">
        <v>44</v>
      </c>
      <c r="B46" s="10" t="s">
        <v>81</v>
      </c>
      <c r="C46" s="10" t="s">
        <v>82</v>
      </c>
      <c r="D46" s="177" t="s">
        <v>90</v>
      </c>
      <c r="E46" s="10" t="s">
        <v>81</v>
      </c>
      <c r="F46" s="10" t="s">
        <v>82</v>
      </c>
      <c r="G46" s="177" t="s">
        <v>90</v>
      </c>
      <c r="H46" s="10" t="s">
        <v>81</v>
      </c>
      <c r="I46" s="10" t="s">
        <v>82</v>
      </c>
      <c r="J46" s="177" t="s">
        <v>90</v>
      </c>
      <c r="K46" s="10" t="s">
        <v>81</v>
      </c>
      <c r="L46" s="10" t="s">
        <v>82</v>
      </c>
      <c r="M46" s="177" t="s">
        <v>90</v>
      </c>
    </row>
    <row r="47" spans="1:13" x14ac:dyDescent="0.35">
      <c r="A47" s="46" t="s">
        <v>45</v>
      </c>
      <c r="B47" s="178">
        <v>0</v>
      </c>
      <c r="C47" s="178">
        <v>0</v>
      </c>
      <c r="D47" s="180"/>
      <c r="E47" s="178">
        <v>0</v>
      </c>
      <c r="F47" s="178">
        <v>0</v>
      </c>
      <c r="G47" s="180"/>
      <c r="H47" s="178">
        <v>0</v>
      </c>
      <c r="I47" s="178">
        <v>0</v>
      </c>
      <c r="J47" s="180"/>
      <c r="K47" s="178" cm="1">
        <f t="array" ref="K47:K56">IFERROR(_xlfn.XLOOKUP(1, (K$4='Allocation FTES'!$L$4)*('Base FTE'!$A47='Allocation FTES'!$A47), 'Allocation FTES'!$L$47:$L$56),"")</f>
        <v>0</v>
      </c>
      <c r="L47" s="178" cm="1">
        <f t="array" ref="L47:L56">IFERROR((_xlfn.XLOOKUP(1,(L$4='Allocation FTES'!$L$4)*('Base FTE'!$A47='Allocation FTES'!$A47),(-'Aero 1000'!$Q$47:$Q$56)+(-WRT!$O$47:$O$56))),"")</f>
        <v>0</v>
      </c>
      <c r="M47" s="180"/>
    </row>
    <row r="48" spans="1:13" x14ac:dyDescent="0.35">
      <c r="A48" s="51" t="s">
        <v>46</v>
      </c>
      <c r="B48" s="178">
        <v>0</v>
      </c>
      <c r="C48" s="179">
        <v>0</v>
      </c>
      <c r="D48" s="180"/>
      <c r="E48" s="178">
        <v>0</v>
      </c>
      <c r="F48" s="179">
        <v>0</v>
      </c>
      <c r="G48" s="180"/>
      <c r="H48" s="178">
        <v>0</v>
      </c>
      <c r="I48" s="179">
        <v>0</v>
      </c>
      <c r="J48" s="180"/>
      <c r="K48" s="178">
        <v>0</v>
      </c>
      <c r="L48" s="179">
        <v>0</v>
      </c>
      <c r="M48" s="180"/>
    </row>
    <row r="49" spans="1:13" x14ac:dyDescent="0.35">
      <c r="A49" s="53" t="s">
        <v>69</v>
      </c>
      <c r="B49" s="181">
        <v>0</v>
      </c>
      <c r="C49" s="181">
        <v>0</v>
      </c>
      <c r="D49" s="180"/>
      <c r="E49" s="181">
        <v>0</v>
      </c>
      <c r="F49" s="181">
        <v>0</v>
      </c>
      <c r="G49" s="180"/>
      <c r="H49" s="181">
        <v>0</v>
      </c>
      <c r="I49" s="181">
        <v>0</v>
      </c>
      <c r="J49" s="180"/>
      <c r="K49" s="181">
        <v>0</v>
      </c>
      <c r="L49" s="181">
        <v>0</v>
      </c>
      <c r="M49" s="180"/>
    </row>
    <row r="50" spans="1:13" x14ac:dyDescent="0.35">
      <c r="A50" s="51" t="s">
        <v>47</v>
      </c>
      <c r="B50" s="178">
        <v>3534.9896666665099</v>
      </c>
      <c r="C50" s="179">
        <v>-145.11599999999999</v>
      </c>
      <c r="D50" s="180">
        <v>3390</v>
      </c>
      <c r="E50" s="178">
        <v>3710.3599999998301</v>
      </c>
      <c r="F50" s="179">
        <v>-161.35799999999927</v>
      </c>
      <c r="G50" s="180">
        <v>3549</v>
      </c>
      <c r="H50" s="178">
        <v>3714.82399999982</v>
      </c>
      <c r="I50" s="179">
        <v>-154.65733333333301</v>
      </c>
      <c r="J50" s="180">
        <v>3560</v>
      </c>
      <c r="K50" s="178">
        <v>1438.7566666666701</v>
      </c>
      <c r="L50" s="179">
        <v>-30.4643333333333</v>
      </c>
      <c r="M50" s="180">
        <f t="shared" ref="M50:M56" si="2">ROUND(SUM(K50:L50),0)</f>
        <v>1408</v>
      </c>
    </row>
    <row r="51" spans="1:13" x14ac:dyDescent="0.35">
      <c r="A51" s="51" t="s">
        <v>48</v>
      </c>
      <c r="B51" s="178">
        <v>2716.8423333331998</v>
      </c>
      <c r="C51" s="179">
        <v>-148.09046906829315</v>
      </c>
      <c r="D51" s="180">
        <v>2569</v>
      </c>
      <c r="E51" s="178">
        <v>2935.2643333332198</v>
      </c>
      <c r="F51" s="179">
        <v>-287.42299999999796</v>
      </c>
      <c r="G51" s="180">
        <v>2648</v>
      </c>
      <c r="H51" s="178">
        <v>3290.06366666653</v>
      </c>
      <c r="I51" s="179">
        <v>-264.93033333333432</v>
      </c>
      <c r="J51" s="180">
        <v>3025</v>
      </c>
      <c r="K51" s="178">
        <v>1498.5226666666599</v>
      </c>
      <c r="L51" s="179">
        <v>-108.5536666666664</v>
      </c>
      <c r="M51" s="180">
        <f t="shared" si="2"/>
        <v>1390</v>
      </c>
    </row>
    <row r="52" spans="1:13" x14ac:dyDescent="0.35">
      <c r="A52" s="51" t="s">
        <v>49</v>
      </c>
      <c r="B52" s="178">
        <v>3348.66033333313</v>
      </c>
      <c r="C52" s="179">
        <v>-157.76686426504003</v>
      </c>
      <c r="D52" s="180">
        <v>3191</v>
      </c>
      <c r="E52" s="178">
        <v>3582.8923333330899</v>
      </c>
      <c r="F52" s="179">
        <v>-251.18866666666656</v>
      </c>
      <c r="G52" s="180">
        <v>3332</v>
      </c>
      <c r="H52" s="178">
        <v>3653.5169999998102</v>
      </c>
      <c r="I52" s="179">
        <v>-322.03666666666498</v>
      </c>
      <c r="J52" s="180">
        <v>3331</v>
      </c>
      <c r="K52" s="178">
        <v>1539.66433333332</v>
      </c>
      <c r="L52" s="179">
        <v>-184.44799999999901</v>
      </c>
      <c r="M52" s="180">
        <f t="shared" si="2"/>
        <v>1355</v>
      </c>
    </row>
    <row r="53" spans="1:13" x14ac:dyDescent="0.35">
      <c r="A53" s="53" t="s">
        <v>50</v>
      </c>
      <c r="B53" s="181">
        <v>9600.4923333326806</v>
      </c>
      <c r="C53" s="181">
        <v>-450.97333333333313</v>
      </c>
      <c r="D53" s="180">
        <v>9150</v>
      </c>
      <c r="E53" s="181">
        <v>10228.516666666201</v>
      </c>
      <c r="F53" s="181">
        <v>-699.96966666666378</v>
      </c>
      <c r="G53" s="180">
        <v>9529</v>
      </c>
      <c r="H53" s="181">
        <v>10658.4046666657</v>
      </c>
      <c r="I53" s="181">
        <v>-741.62433333333729</v>
      </c>
      <c r="J53" s="180">
        <v>9917</v>
      </c>
      <c r="K53" s="181">
        <v>4476.9436666664396</v>
      </c>
      <c r="L53" s="181">
        <v>-323.46600000000001</v>
      </c>
      <c r="M53" s="180">
        <f t="shared" si="2"/>
        <v>4153</v>
      </c>
    </row>
    <row r="54" spans="1:13" x14ac:dyDescent="0.35">
      <c r="A54" s="51" t="s">
        <v>31</v>
      </c>
      <c r="B54" s="178">
        <v>5551.2093333333896</v>
      </c>
      <c r="C54" s="179">
        <v>-213.04433333333296</v>
      </c>
      <c r="D54" s="180">
        <v>5338</v>
      </c>
      <c r="E54" s="178">
        <v>5923.1193333334304</v>
      </c>
      <c r="F54" s="179">
        <v>-265.5466666666664</v>
      </c>
      <c r="G54" s="180">
        <v>5658</v>
      </c>
      <c r="H54" s="178">
        <v>6406.5843333332296</v>
      </c>
      <c r="I54" s="179">
        <v>-320.2996942431588</v>
      </c>
      <c r="J54" s="180">
        <v>6086</v>
      </c>
      <c r="K54" s="178">
        <v>2631.3339999998798</v>
      </c>
      <c r="L54" s="179">
        <v>-117.468666666666</v>
      </c>
      <c r="M54" s="180">
        <f t="shared" si="2"/>
        <v>2514</v>
      </c>
    </row>
    <row r="55" spans="1:13" x14ac:dyDescent="0.35">
      <c r="A55" s="51" t="s">
        <v>51</v>
      </c>
      <c r="B55" s="178">
        <v>2430.9836666665201</v>
      </c>
      <c r="C55" s="179">
        <v>-23.358999999999998</v>
      </c>
      <c r="D55" s="180">
        <v>2408</v>
      </c>
      <c r="E55" s="178">
        <v>2458.7323333331901</v>
      </c>
      <c r="F55" s="179">
        <v>-27.334666666666635</v>
      </c>
      <c r="G55" s="180">
        <v>2431</v>
      </c>
      <c r="H55" s="178">
        <v>2721.1056666664899</v>
      </c>
      <c r="I55" s="179">
        <v>-49.811639090174346</v>
      </c>
      <c r="J55" s="180">
        <v>2671</v>
      </c>
      <c r="K55" s="178">
        <v>1088.96233333332</v>
      </c>
      <c r="L55" s="179">
        <v>-26.444999999999901</v>
      </c>
      <c r="M55" s="180">
        <f t="shared" si="2"/>
        <v>1063</v>
      </c>
    </row>
    <row r="56" spans="1:13" ht="15" thickBot="1" x14ac:dyDescent="0.4">
      <c r="A56" s="57" t="s">
        <v>52</v>
      </c>
      <c r="B56" s="182">
        <v>7982.1929999999202</v>
      </c>
      <c r="C56" s="182">
        <v>-236.40333333333297</v>
      </c>
      <c r="D56" s="183">
        <v>7746</v>
      </c>
      <c r="E56" s="182">
        <v>8381.8516666666892</v>
      </c>
      <c r="F56" s="182">
        <v>-292.88133333333303</v>
      </c>
      <c r="G56" s="183">
        <v>8089</v>
      </c>
      <c r="H56" s="182">
        <v>9127.6899999997095</v>
      </c>
      <c r="I56" s="182">
        <v>-370.11133333333299</v>
      </c>
      <c r="J56" s="183">
        <v>8758</v>
      </c>
      <c r="K56" s="182">
        <v>3720.2963333331199</v>
      </c>
      <c r="L56" s="182">
        <v>-143.91366666666599</v>
      </c>
      <c r="M56" s="183">
        <f t="shared" si="2"/>
        <v>3576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C5AEF-C8F0-4CDB-97B3-64EF5825ED2B}">
  <dimension ref="A1:L59"/>
  <sheetViews>
    <sheetView topLeftCell="A28" workbookViewId="0">
      <selection activeCell="A39" sqref="A39:L39"/>
    </sheetView>
  </sheetViews>
  <sheetFormatPr defaultRowHeight="14.5" x14ac:dyDescent="0.35"/>
  <cols>
    <col min="1" max="1" width="24" customWidth="1"/>
    <col min="2" max="2" width="10.453125" bestFit="1" customWidth="1"/>
    <col min="7" max="7" width="2.26953125" customWidth="1"/>
    <col min="8" max="12" width="11.7265625" customWidth="1"/>
  </cols>
  <sheetData>
    <row r="1" spans="1:12" x14ac:dyDescent="0.35">
      <c r="A1" s="1" t="s">
        <v>99</v>
      </c>
      <c r="B1" s="1"/>
      <c r="C1" s="2"/>
      <c r="D1" s="1"/>
      <c r="E1" s="3"/>
      <c r="F1" s="3"/>
      <c r="G1" s="3"/>
      <c r="H1" s="334" t="s">
        <v>60</v>
      </c>
      <c r="I1" s="86"/>
      <c r="J1" s="86"/>
      <c r="K1" s="86"/>
      <c r="L1" s="86"/>
    </row>
    <row r="2" spans="1:12" x14ac:dyDescent="0.35">
      <c r="A2" s="4" t="s">
        <v>0</v>
      </c>
      <c r="B2" s="4"/>
      <c r="C2" s="2"/>
      <c r="D2" s="5"/>
      <c r="E2" s="4"/>
      <c r="F2" s="4"/>
      <c r="G2" s="4"/>
      <c r="H2" s="87"/>
      <c r="I2" s="87"/>
      <c r="J2" s="87"/>
      <c r="K2" s="87"/>
      <c r="L2" s="87"/>
    </row>
    <row r="3" spans="1:12" ht="15" thickBot="1" x14ac:dyDescent="0.4">
      <c r="A3" s="4" t="str">
        <f>CONCATENATE("For Academic Year ",Data!$X$3)</f>
        <v>For Academic Year 2025-26</v>
      </c>
      <c r="B3" s="4"/>
      <c r="C3" s="4"/>
      <c r="D3" s="4"/>
      <c r="E3" s="4"/>
      <c r="F3" s="4"/>
      <c r="G3" s="4"/>
      <c r="H3" s="335">
        <v>1</v>
      </c>
      <c r="I3" s="335">
        <v>2</v>
      </c>
      <c r="J3" s="335">
        <v>3</v>
      </c>
      <c r="K3" s="335">
        <v>4</v>
      </c>
      <c r="L3" s="335">
        <v>5</v>
      </c>
    </row>
    <row r="4" spans="1:12" x14ac:dyDescent="0.3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2" ht="15" thickBot="1" x14ac:dyDescent="0.4">
      <c r="A5" s="9" t="s">
        <v>4</v>
      </c>
      <c r="B5" s="10" t="s">
        <v>5</v>
      </c>
      <c r="C5" s="10" t="s">
        <v>5</v>
      </c>
      <c r="D5" s="10" t="s">
        <v>5</v>
      </c>
      <c r="E5" s="10" t="s">
        <v>5</v>
      </c>
      <c r="F5" s="10" t="s">
        <v>5</v>
      </c>
      <c r="G5" s="65"/>
      <c r="H5" s="10" t="s">
        <v>5</v>
      </c>
      <c r="I5" s="10" t="s">
        <v>5</v>
      </c>
      <c r="J5" s="10" t="s">
        <v>5</v>
      </c>
      <c r="K5" s="10" t="s">
        <v>5</v>
      </c>
      <c r="L5" s="11" t="s">
        <v>5</v>
      </c>
    </row>
    <row r="6" spans="1:12" x14ac:dyDescent="0.35">
      <c r="A6" s="12" t="s">
        <v>7</v>
      </c>
      <c r="B6" s="13">
        <v>1843</v>
      </c>
      <c r="C6" s="13">
        <v>2995</v>
      </c>
      <c r="D6" s="13">
        <v>3022</v>
      </c>
      <c r="E6" s="13">
        <v>2836</v>
      </c>
      <c r="F6" s="13">
        <v>5023</v>
      </c>
      <c r="G6" s="63"/>
      <c r="H6" s="13" cm="1">
        <f t="array" ref="H6">IFERROR(_xlfn.XLOOKUP(1, (Data!$I:$I='Allocation Headcount'!$H$1) * (Data!$E:$E='Allocation Headcount'!$A6) * (Data!$C:$C='Allocation Headcount'!H$3)*(Data!$D:$D='Allocation Headcount'!$A$5), Data!$H:$H),"")</f>
        <v>1949</v>
      </c>
      <c r="I6" s="13" cm="1">
        <f t="array" ref="I6">IFERROR(_xlfn.XLOOKUP(1, (Data!$I:$I='Allocation Headcount'!$H$1) * (Data!$E:$E='Allocation Headcount'!$A6) * (Data!$C:$C='Allocation Headcount'!I$3)*(Data!$D:$D='Allocation Headcount'!$A$5), Data!$H:$H),"")</f>
        <v>3116</v>
      </c>
      <c r="J6" s="13" t="str" cm="1">
        <f t="array" ref="J6">IFERROR(_xlfn.XLOOKUP(1, (Data!$I:$I='Allocation Headcount'!$H$1) * (Data!$E:$E='Allocation Headcount'!$A6) * (Data!$C:$C='Allocation Headcount'!J$3)*(Data!$D:$D='Allocation Headcount'!$A$5), Data!$H:$H),"")</f>
        <v/>
      </c>
      <c r="K6" s="13" t="str" cm="1">
        <f t="array" ref="K6">IFERROR(_xlfn.XLOOKUP(1, (Data!$I:$I='Allocation Headcount'!$H$1) * (Data!$E:$E='Allocation Headcount'!$A6) * (Data!$C:$C='Allocation Headcount'!K$3)*(Data!$D:$D='Allocation Headcount'!$A$5), Data!$H:$H),"")</f>
        <v/>
      </c>
      <c r="L6" s="73" cm="1">
        <f t="array" ref="L6">IFERROR(_xlfn.XLOOKUP(1, (Data!$I:$I='Allocation Headcount'!$H$1) * (Data!$E:$E='Allocation Headcount'!$A6) * (Data!$C:$C='Allocation Headcount'!L$3)*(Data!$D:$D='Allocation Headcount'!$A$5), Data!$H:$H),"")</f>
        <v>3839</v>
      </c>
    </row>
    <row r="7" spans="1:12" x14ac:dyDescent="0.35">
      <c r="A7" s="14" t="s">
        <v>8</v>
      </c>
      <c r="B7" s="15">
        <v>4139</v>
      </c>
      <c r="C7" s="15">
        <v>8152</v>
      </c>
      <c r="D7" s="15">
        <v>7959</v>
      </c>
      <c r="E7" s="15">
        <v>7857</v>
      </c>
      <c r="F7" s="15">
        <v>13067</v>
      </c>
      <c r="G7" s="63"/>
      <c r="H7" s="15" cm="1">
        <f t="array" ref="H7">IFERROR(_xlfn.XLOOKUP(1, (Data!$I:$I='Allocation Headcount'!$H$1) * (Data!$E:$E='Allocation Headcount'!$A7) * (Data!$C:$C='Allocation Headcount'!H$3)*(Data!$D:$D='Allocation Headcount'!$A$5), Data!$H:$H),"")</f>
        <v>4219</v>
      </c>
      <c r="I7" s="15" cm="1">
        <f t="array" ref="I7">IFERROR(_xlfn.XLOOKUP(1, (Data!$I:$I='Allocation Headcount'!$H$1) * (Data!$E:$E='Allocation Headcount'!$A7) * (Data!$C:$C='Allocation Headcount'!I$3)*(Data!$D:$D='Allocation Headcount'!$A$5), Data!$H:$H),"")</f>
        <v>8408</v>
      </c>
      <c r="J7" s="15" t="str" cm="1">
        <f t="array" ref="J7">IFERROR(_xlfn.XLOOKUP(1, (Data!$I:$I='Allocation Headcount'!$H$1) * (Data!$E:$E='Allocation Headcount'!$A7) * (Data!$C:$C='Allocation Headcount'!J$3)*(Data!$D:$D='Allocation Headcount'!$A$5), Data!$H:$H),"")</f>
        <v/>
      </c>
      <c r="K7" s="15" t="str" cm="1">
        <f t="array" ref="K7">IFERROR(_xlfn.XLOOKUP(1, (Data!$I:$I='Allocation Headcount'!$H$1) * (Data!$E:$E='Allocation Headcount'!$A7) * (Data!$C:$C='Allocation Headcount'!K$3)*(Data!$D:$D='Allocation Headcount'!$A$5), Data!$H:$H),"")</f>
        <v/>
      </c>
      <c r="L7" s="74" cm="1">
        <f t="array" ref="L7">IFERROR(_xlfn.XLOOKUP(1, (Data!$I:$I='Allocation Headcount'!$H$1) * (Data!$E:$E='Allocation Headcount'!$A7) * (Data!$C:$C='Allocation Headcount'!L$3)*(Data!$D:$D='Allocation Headcount'!$A$5), Data!$H:$H),"")</f>
        <v>10111</v>
      </c>
    </row>
    <row r="8" spans="1:12" x14ac:dyDescent="0.35">
      <c r="A8" s="12" t="s">
        <v>9</v>
      </c>
      <c r="B8" s="13">
        <v>609</v>
      </c>
      <c r="C8" s="13">
        <v>1966</v>
      </c>
      <c r="D8" s="13">
        <v>1888</v>
      </c>
      <c r="E8" s="13">
        <v>1867</v>
      </c>
      <c r="F8" s="13">
        <v>2845</v>
      </c>
      <c r="G8" s="63"/>
      <c r="H8" s="13" cm="1">
        <f t="array" ref="H8">IFERROR(_xlfn.XLOOKUP(1, (Data!$I:$I='Allocation Headcount'!$H$1) * (Data!$E:$E='Allocation Headcount'!$A8) * (Data!$C:$C='Allocation Headcount'!H$3)*(Data!$D:$D='Allocation Headcount'!$A$5), Data!$H:$H),"")</f>
        <v>696</v>
      </c>
      <c r="I8" s="13" cm="1">
        <f t="array" ref="I8">IFERROR(_xlfn.XLOOKUP(1, (Data!$I:$I='Allocation Headcount'!$H$1) * (Data!$E:$E='Allocation Headcount'!$A8) * (Data!$C:$C='Allocation Headcount'!I$3)*(Data!$D:$D='Allocation Headcount'!$A$5), Data!$H:$H),"")</f>
        <v>2071</v>
      </c>
      <c r="J8" s="13" t="str" cm="1">
        <f t="array" ref="J8">IFERROR(_xlfn.XLOOKUP(1, (Data!$I:$I='Allocation Headcount'!$H$1) * (Data!$E:$E='Allocation Headcount'!$A8) * (Data!$C:$C='Allocation Headcount'!J$3)*(Data!$D:$D='Allocation Headcount'!$A$5), Data!$H:$H),"")</f>
        <v/>
      </c>
      <c r="K8" s="13" t="str" cm="1">
        <f t="array" ref="K8">IFERROR(_xlfn.XLOOKUP(1, (Data!$I:$I='Allocation Headcount'!$H$1) * (Data!$E:$E='Allocation Headcount'!$A8) * (Data!$C:$C='Allocation Headcount'!K$3)*(Data!$D:$D='Allocation Headcount'!$A$5), Data!$H:$H),"")</f>
        <v/>
      </c>
      <c r="L8" s="85" cm="1">
        <f t="array" ref="L8">IFERROR(_xlfn.XLOOKUP(1, (Data!$I:$I='Allocation Headcount'!$H$1) * (Data!$E:$E='Allocation Headcount'!$A8) * (Data!$C:$C='Allocation Headcount'!L$3)*(Data!$D:$D='Allocation Headcount'!$A$5), Data!$H:$H),"")</f>
        <v>2250</v>
      </c>
    </row>
    <row r="9" spans="1:12" x14ac:dyDescent="0.35">
      <c r="A9" s="14" t="s">
        <v>10</v>
      </c>
      <c r="B9" s="15">
        <v>569</v>
      </c>
      <c r="C9" s="15">
        <v>1851</v>
      </c>
      <c r="D9" s="15">
        <v>1775</v>
      </c>
      <c r="E9" s="15">
        <v>1825</v>
      </c>
      <c r="F9" s="15">
        <v>2950</v>
      </c>
      <c r="G9" s="63"/>
      <c r="H9" s="15" cm="1">
        <f t="array" ref="H9">IFERROR(_xlfn.XLOOKUP(1, (Data!$I:$I='Allocation Headcount'!$H$1) * (Data!$E:$E='Allocation Headcount'!$A9) * (Data!$C:$C='Allocation Headcount'!H$3)*(Data!$D:$D='Allocation Headcount'!$A$5), Data!$H:$H),"")</f>
        <v>522</v>
      </c>
      <c r="I9" s="15" cm="1">
        <f t="array" ref="I9">IFERROR(_xlfn.XLOOKUP(1, (Data!$I:$I='Allocation Headcount'!$H$1) * (Data!$E:$E='Allocation Headcount'!$A9) * (Data!$C:$C='Allocation Headcount'!I$3)*(Data!$D:$D='Allocation Headcount'!$A$5), Data!$H:$H),"")</f>
        <v>1636</v>
      </c>
      <c r="J9" s="15" t="str" cm="1">
        <f t="array" ref="J9">IFERROR(_xlfn.XLOOKUP(1, (Data!$I:$I='Allocation Headcount'!$H$1) * (Data!$E:$E='Allocation Headcount'!$A9) * (Data!$C:$C='Allocation Headcount'!J$3)*(Data!$D:$D='Allocation Headcount'!$A$5), Data!$H:$H),"")</f>
        <v/>
      </c>
      <c r="K9" s="15" t="str" cm="1">
        <f t="array" ref="K9">IFERROR(_xlfn.XLOOKUP(1, (Data!$I:$I='Allocation Headcount'!$H$1) * (Data!$E:$E='Allocation Headcount'!$A9) * (Data!$C:$C='Allocation Headcount'!K$3)*(Data!$D:$D='Allocation Headcount'!$A$5), Data!$H:$H),"")</f>
        <v/>
      </c>
      <c r="L9" s="74" cm="1">
        <f t="array" ref="L9">IFERROR(_xlfn.XLOOKUP(1, (Data!$I:$I='Allocation Headcount'!$H$1) * (Data!$E:$E='Allocation Headcount'!$A9) * (Data!$C:$C='Allocation Headcount'!L$3)*(Data!$D:$D='Allocation Headcount'!$A$5), Data!$H:$H),"")</f>
        <v>1838</v>
      </c>
    </row>
    <row r="10" spans="1:12" x14ac:dyDescent="0.35">
      <c r="A10" s="12" t="s">
        <v>11</v>
      </c>
      <c r="B10" s="13">
        <v>643</v>
      </c>
      <c r="C10" s="13">
        <v>1488</v>
      </c>
      <c r="D10" s="13">
        <v>1419</v>
      </c>
      <c r="E10" s="13">
        <v>1399</v>
      </c>
      <c r="F10" s="13">
        <v>2318</v>
      </c>
      <c r="G10" s="63"/>
      <c r="H10" s="13" cm="1">
        <f t="array" ref="H10">IFERROR(_xlfn.XLOOKUP(1, (Data!$I:$I='Allocation Headcount'!$H$1) * (Data!$E:$E='Allocation Headcount'!$A10) * (Data!$C:$C='Allocation Headcount'!H$3)*(Data!$D:$D='Allocation Headcount'!$A$5), Data!$H:$H),"")</f>
        <v>797</v>
      </c>
      <c r="I10" s="13" cm="1">
        <f t="array" ref="I10">IFERROR(_xlfn.XLOOKUP(1, (Data!$I:$I='Allocation Headcount'!$H$1) * (Data!$E:$E='Allocation Headcount'!$A10) * (Data!$C:$C='Allocation Headcount'!I$3)*(Data!$D:$D='Allocation Headcount'!$A$5), Data!$H:$H),"")</f>
        <v>1638</v>
      </c>
      <c r="J10" s="13" t="str" cm="1">
        <f t="array" ref="J10">IFERROR(_xlfn.XLOOKUP(1, (Data!$I:$I='Allocation Headcount'!$H$1) * (Data!$E:$E='Allocation Headcount'!$A10) * (Data!$C:$C='Allocation Headcount'!J$3)*(Data!$D:$D='Allocation Headcount'!$A$5), Data!$H:$H),"")</f>
        <v/>
      </c>
      <c r="K10" s="13" t="str" cm="1">
        <f t="array" ref="K10">IFERROR(_xlfn.XLOOKUP(1, (Data!$I:$I='Allocation Headcount'!$H$1) * (Data!$E:$E='Allocation Headcount'!$A10) * (Data!$C:$C='Allocation Headcount'!K$3)*(Data!$D:$D='Allocation Headcount'!$A$5), Data!$H:$H),"")</f>
        <v/>
      </c>
      <c r="L10" s="73" cm="1">
        <f t="array" ref="L10">IFERROR(_xlfn.XLOOKUP(1, (Data!$I:$I='Allocation Headcount'!$H$1) * (Data!$E:$E='Allocation Headcount'!$A10) * (Data!$C:$C='Allocation Headcount'!L$3)*(Data!$D:$D='Allocation Headcount'!$A$5), Data!$H:$H),"")</f>
        <v>1953</v>
      </c>
    </row>
    <row r="11" spans="1:12" x14ac:dyDescent="0.35">
      <c r="A11" s="14" t="s">
        <v>12</v>
      </c>
      <c r="B11" s="15">
        <v>685</v>
      </c>
      <c r="C11" s="15">
        <v>1833</v>
      </c>
      <c r="D11" s="15">
        <v>1777</v>
      </c>
      <c r="E11" s="15">
        <v>1691</v>
      </c>
      <c r="F11" s="15">
        <v>2726</v>
      </c>
      <c r="G11" s="63"/>
      <c r="H11" s="15" cm="1">
        <f t="array" ref="H11">IFERROR(_xlfn.XLOOKUP(1, (Data!$I:$I='Allocation Headcount'!$H$1) * (Data!$E:$E='Allocation Headcount'!$A11) * (Data!$C:$C='Allocation Headcount'!H$3)*(Data!$D:$D='Allocation Headcount'!$A$5), Data!$H:$H),"")</f>
        <v>819</v>
      </c>
      <c r="I11" s="15" cm="1">
        <f t="array" ref="I11">IFERROR(_xlfn.XLOOKUP(1, (Data!$I:$I='Allocation Headcount'!$H$1) * (Data!$E:$E='Allocation Headcount'!$A11) * (Data!$C:$C='Allocation Headcount'!I$3)*(Data!$D:$D='Allocation Headcount'!$A$5), Data!$H:$H),"")</f>
        <v>1793</v>
      </c>
      <c r="J11" s="15" t="str" cm="1">
        <f t="array" ref="J11">IFERROR(_xlfn.XLOOKUP(1, (Data!$I:$I='Allocation Headcount'!$H$1) * (Data!$E:$E='Allocation Headcount'!$A11) * (Data!$C:$C='Allocation Headcount'!J$3)*(Data!$D:$D='Allocation Headcount'!$A$5), Data!$H:$H),"")</f>
        <v/>
      </c>
      <c r="K11" s="15" t="str" cm="1">
        <f t="array" ref="K11">IFERROR(_xlfn.XLOOKUP(1, (Data!$I:$I='Allocation Headcount'!$H$1) * (Data!$E:$E='Allocation Headcount'!$A11) * (Data!$C:$C='Allocation Headcount'!K$3)*(Data!$D:$D='Allocation Headcount'!$A$5), Data!$H:$H),"")</f>
        <v/>
      </c>
      <c r="L11" s="74" cm="1">
        <f t="array" ref="L11">IFERROR(_xlfn.XLOOKUP(1, (Data!$I:$I='Allocation Headcount'!$H$1) * (Data!$E:$E='Allocation Headcount'!$A11) * (Data!$C:$C='Allocation Headcount'!L$3)*(Data!$D:$D='Allocation Headcount'!$A$5), Data!$H:$H),"")</f>
        <v>2074</v>
      </c>
    </row>
    <row r="12" spans="1:12" x14ac:dyDescent="0.35">
      <c r="A12" s="12" t="s">
        <v>13</v>
      </c>
      <c r="B12" s="13">
        <v>3250</v>
      </c>
      <c r="C12" s="13">
        <v>6554</v>
      </c>
      <c r="D12" s="13">
        <v>6381</v>
      </c>
      <c r="E12" s="13">
        <v>6163</v>
      </c>
      <c r="F12" s="13">
        <v>10218</v>
      </c>
      <c r="G12" s="63"/>
      <c r="H12" s="13" cm="1">
        <f t="array" ref="H12">IFERROR(_xlfn.XLOOKUP(1, (Data!$I:$I='Allocation Headcount'!$H$1) * (Data!$E:$E='Allocation Headcount'!$A12) * (Data!$C:$C='Allocation Headcount'!H$3)*(Data!$D:$D='Allocation Headcount'!$A$5), Data!$H:$H),"")</f>
        <v>3466</v>
      </c>
      <c r="I12" s="13" cm="1">
        <f t="array" ref="I12">IFERROR(_xlfn.XLOOKUP(1, (Data!$I:$I='Allocation Headcount'!$H$1) * (Data!$E:$E='Allocation Headcount'!$A12) * (Data!$C:$C='Allocation Headcount'!I$3)*(Data!$D:$D='Allocation Headcount'!$A$5), Data!$H:$H),"")</f>
        <v>6667</v>
      </c>
      <c r="J12" s="13" t="str" cm="1">
        <f t="array" ref="J12">IFERROR(_xlfn.XLOOKUP(1, (Data!$I:$I='Allocation Headcount'!$H$1) * (Data!$E:$E='Allocation Headcount'!$A12) * (Data!$C:$C='Allocation Headcount'!J$3)*(Data!$D:$D='Allocation Headcount'!$A$5), Data!$H:$H),"")</f>
        <v/>
      </c>
      <c r="K12" s="13" t="str" cm="1">
        <f t="array" ref="K12">IFERROR(_xlfn.XLOOKUP(1, (Data!$I:$I='Allocation Headcount'!$H$1) * (Data!$E:$E='Allocation Headcount'!$A12) * (Data!$C:$C='Allocation Headcount'!K$3)*(Data!$D:$D='Allocation Headcount'!$A$5), Data!$H:$H),"")</f>
        <v/>
      </c>
      <c r="L12" s="73" cm="1">
        <f t="array" ref="L12">IFERROR(_xlfn.XLOOKUP(1, (Data!$I:$I='Allocation Headcount'!$H$1) * (Data!$E:$E='Allocation Headcount'!$A12) * (Data!$C:$C='Allocation Headcount'!L$3)*(Data!$D:$D='Allocation Headcount'!$A$5), Data!$H:$H),"")</f>
        <v>7749</v>
      </c>
    </row>
    <row r="13" spans="1:12" x14ac:dyDescent="0.35">
      <c r="A13" s="14" t="s">
        <v>14</v>
      </c>
      <c r="B13" s="15">
        <v>2573</v>
      </c>
      <c r="C13" s="15">
        <v>3122</v>
      </c>
      <c r="D13" s="15">
        <v>3205</v>
      </c>
      <c r="E13" s="15">
        <v>3387</v>
      </c>
      <c r="F13" s="15">
        <v>5882</v>
      </c>
      <c r="G13" s="63"/>
      <c r="H13" s="15" cm="1">
        <f t="array" ref="H13">IFERROR(_xlfn.XLOOKUP(1, (Data!$I:$I='Allocation Headcount'!$H$1) * (Data!$E:$E='Allocation Headcount'!$A13) * (Data!$C:$C='Allocation Headcount'!H$3)*(Data!$D:$D='Allocation Headcount'!$A$5), Data!$H:$H),"")</f>
        <v>2879</v>
      </c>
      <c r="I13" s="15" cm="1">
        <f t="array" ref="I13">IFERROR(_xlfn.XLOOKUP(1, (Data!$I:$I='Allocation Headcount'!$H$1) * (Data!$E:$E='Allocation Headcount'!$A13) * (Data!$C:$C='Allocation Headcount'!I$3)*(Data!$D:$D='Allocation Headcount'!$A$5), Data!$H:$H),"")</f>
        <v>3604</v>
      </c>
      <c r="J13" s="15" t="str" cm="1">
        <f t="array" ref="J13">IFERROR(_xlfn.XLOOKUP(1, (Data!$I:$I='Allocation Headcount'!$H$1) * (Data!$E:$E='Allocation Headcount'!$A13) * (Data!$C:$C='Allocation Headcount'!J$3)*(Data!$D:$D='Allocation Headcount'!$A$5), Data!$H:$H),"")</f>
        <v/>
      </c>
      <c r="K13" s="15" t="str" cm="1">
        <f t="array" ref="K13">IFERROR(_xlfn.XLOOKUP(1, (Data!$I:$I='Allocation Headcount'!$H$1) * (Data!$E:$E='Allocation Headcount'!$A13) * (Data!$C:$C='Allocation Headcount'!K$3)*(Data!$D:$D='Allocation Headcount'!$A$5), Data!$H:$H),"")</f>
        <v/>
      </c>
      <c r="L13" s="74" cm="1">
        <f t="array" ref="L13">IFERROR(_xlfn.XLOOKUP(1, (Data!$I:$I='Allocation Headcount'!$H$1) * (Data!$E:$E='Allocation Headcount'!$A13) * (Data!$C:$C='Allocation Headcount'!L$3)*(Data!$D:$D='Allocation Headcount'!$A$5), Data!$H:$H),"")</f>
        <v>4569</v>
      </c>
    </row>
    <row r="14" spans="1:12" x14ac:dyDescent="0.35">
      <c r="A14" s="12" t="s">
        <v>15</v>
      </c>
      <c r="B14" s="13">
        <v>2904</v>
      </c>
      <c r="C14" s="13">
        <v>6482</v>
      </c>
      <c r="D14" s="13">
        <v>6338</v>
      </c>
      <c r="E14" s="13">
        <v>6155</v>
      </c>
      <c r="F14" s="13">
        <v>9861</v>
      </c>
      <c r="G14" s="63"/>
      <c r="H14" s="13" cm="1">
        <f t="array" ref="H14">IFERROR(_xlfn.XLOOKUP(1, (Data!$I:$I='Allocation Headcount'!$H$1) * (Data!$E:$E='Allocation Headcount'!$A14) * (Data!$C:$C='Allocation Headcount'!H$3)*(Data!$D:$D='Allocation Headcount'!$A$5), Data!$H:$H),"")</f>
        <v>2905</v>
      </c>
      <c r="I14" s="13" cm="1">
        <f t="array" ref="I14">IFERROR(_xlfn.XLOOKUP(1, (Data!$I:$I='Allocation Headcount'!$H$1) * (Data!$E:$E='Allocation Headcount'!$A14) * (Data!$C:$C='Allocation Headcount'!I$3)*(Data!$D:$D='Allocation Headcount'!$A$5), Data!$H:$H),"")</f>
        <v>6543</v>
      </c>
      <c r="J14" s="13" t="str" cm="1">
        <f t="array" ref="J14">IFERROR(_xlfn.XLOOKUP(1, (Data!$I:$I='Allocation Headcount'!$H$1) * (Data!$E:$E='Allocation Headcount'!$A14) * (Data!$C:$C='Allocation Headcount'!J$3)*(Data!$D:$D='Allocation Headcount'!$A$5), Data!$H:$H),"")</f>
        <v/>
      </c>
      <c r="K14" s="13" t="str" cm="1">
        <f t="array" ref="K14">IFERROR(_xlfn.XLOOKUP(1, (Data!$I:$I='Allocation Headcount'!$H$1) * (Data!$E:$E='Allocation Headcount'!$A14) * (Data!$C:$C='Allocation Headcount'!K$3)*(Data!$D:$D='Allocation Headcount'!$A$5), Data!$H:$H),"")</f>
        <v/>
      </c>
      <c r="L14" s="73" cm="1">
        <f t="array" ref="L14">IFERROR(_xlfn.XLOOKUP(1, (Data!$I:$I='Allocation Headcount'!$H$1) * (Data!$E:$E='Allocation Headcount'!$A14) * (Data!$C:$C='Allocation Headcount'!L$3)*(Data!$D:$D='Allocation Headcount'!$A$5), Data!$H:$H),"")</f>
        <v>7469</v>
      </c>
    </row>
    <row r="15" spans="1:12" x14ac:dyDescent="0.35">
      <c r="A15" s="14" t="s">
        <v>16</v>
      </c>
      <c r="B15" s="15">
        <v>2846</v>
      </c>
      <c r="C15" s="15">
        <v>5194</v>
      </c>
      <c r="D15" s="15">
        <v>5032</v>
      </c>
      <c r="E15" s="15">
        <v>5106</v>
      </c>
      <c r="F15" s="15">
        <v>8373</v>
      </c>
      <c r="G15" s="63"/>
      <c r="H15" s="15" cm="1">
        <f t="array" ref="H15">IFERROR(_xlfn.XLOOKUP(1, (Data!$I:$I='Allocation Headcount'!$H$1) * (Data!$E:$E='Allocation Headcount'!$A15) * (Data!$C:$C='Allocation Headcount'!H$3)*(Data!$D:$D='Allocation Headcount'!$A$5), Data!$H:$H),"")</f>
        <v>3189</v>
      </c>
      <c r="I15" s="15" cm="1">
        <f t="array" ref="I15">IFERROR(_xlfn.XLOOKUP(1, (Data!$I:$I='Allocation Headcount'!$H$1) * (Data!$E:$E='Allocation Headcount'!$A15) * (Data!$C:$C='Allocation Headcount'!I$3)*(Data!$D:$D='Allocation Headcount'!$A$5), Data!$H:$H),"")</f>
        <v>5630</v>
      </c>
      <c r="J15" s="15" t="str" cm="1">
        <f t="array" ref="J15">IFERROR(_xlfn.XLOOKUP(1, (Data!$I:$I='Allocation Headcount'!$H$1) * (Data!$E:$E='Allocation Headcount'!$A15) * (Data!$C:$C='Allocation Headcount'!J$3)*(Data!$D:$D='Allocation Headcount'!$A$5), Data!$H:$H),"")</f>
        <v/>
      </c>
      <c r="K15" s="15" t="str" cm="1">
        <f t="array" ref="K15">IFERROR(_xlfn.XLOOKUP(1, (Data!$I:$I='Allocation Headcount'!$H$1) * (Data!$E:$E='Allocation Headcount'!$A15) * (Data!$C:$C='Allocation Headcount'!K$3)*(Data!$D:$D='Allocation Headcount'!$A$5), Data!$H:$H),"")</f>
        <v/>
      </c>
      <c r="L15" s="74" cm="1">
        <f t="array" ref="L15">IFERROR(_xlfn.XLOOKUP(1, (Data!$I:$I='Allocation Headcount'!$H$1) * (Data!$E:$E='Allocation Headcount'!$A15) * (Data!$C:$C='Allocation Headcount'!L$3)*(Data!$D:$D='Allocation Headcount'!$A$5), Data!$H:$H),"")</f>
        <v>6584</v>
      </c>
    </row>
    <row r="16" spans="1:12" x14ac:dyDescent="0.35">
      <c r="A16" s="12" t="s">
        <v>17</v>
      </c>
      <c r="B16" s="13">
        <v>2501</v>
      </c>
      <c r="C16" s="13">
        <v>5597</v>
      </c>
      <c r="D16" s="13">
        <v>5465</v>
      </c>
      <c r="E16" s="13">
        <v>5187</v>
      </c>
      <c r="F16" s="13">
        <v>8609</v>
      </c>
      <c r="G16" s="63"/>
      <c r="H16" s="13" cm="1">
        <f t="array" ref="H16">IFERROR(_xlfn.XLOOKUP(1, (Data!$I:$I='Allocation Headcount'!$H$1) * (Data!$E:$E='Allocation Headcount'!$A16) * (Data!$C:$C='Allocation Headcount'!H$3)*(Data!$D:$D='Allocation Headcount'!$A$5), Data!$H:$H),"")</f>
        <v>2906</v>
      </c>
      <c r="I16" s="13" cm="1">
        <f t="array" ref="I16">IFERROR(_xlfn.XLOOKUP(1, (Data!$I:$I='Allocation Headcount'!$H$1) * (Data!$E:$E='Allocation Headcount'!$A16) * (Data!$C:$C='Allocation Headcount'!I$3)*(Data!$D:$D='Allocation Headcount'!$A$5), Data!$H:$H),"")</f>
        <v>5964</v>
      </c>
      <c r="J16" s="13" t="str" cm="1">
        <f t="array" ref="J16">IFERROR(_xlfn.XLOOKUP(1, (Data!$I:$I='Allocation Headcount'!$H$1) * (Data!$E:$E='Allocation Headcount'!$A16) * (Data!$C:$C='Allocation Headcount'!J$3)*(Data!$D:$D='Allocation Headcount'!$A$5), Data!$H:$H),"")</f>
        <v/>
      </c>
      <c r="K16" s="13" t="str" cm="1">
        <f t="array" ref="K16">IFERROR(_xlfn.XLOOKUP(1, (Data!$I:$I='Allocation Headcount'!$H$1) * (Data!$E:$E='Allocation Headcount'!$A16) * (Data!$C:$C='Allocation Headcount'!K$3)*(Data!$D:$D='Allocation Headcount'!$A$5), Data!$H:$H),"")</f>
        <v/>
      </c>
      <c r="L16" s="73" cm="1">
        <f t="array" ref="L16">IFERROR(_xlfn.XLOOKUP(1, (Data!$I:$I='Allocation Headcount'!$H$1) * (Data!$E:$E='Allocation Headcount'!$A16) * (Data!$C:$C='Allocation Headcount'!L$3)*(Data!$D:$D='Allocation Headcount'!$A$5), Data!$H:$H),"")</f>
        <v>6830</v>
      </c>
    </row>
    <row r="17" spans="1:12" x14ac:dyDescent="0.35">
      <c r="A17" s="14" t="s">
        <v>18</v>
      </c>
      <c r="B17" s="15">
        <v>451</v>
      </c>
      <c r="C17" s="15">
        <v>1274</v>
      </c>
      <c r="D17" s="15">
        <v>1236</v>
      </c>
      <c r="E17" s="15">
        <v>1218</v>
      </c>
      <c r="F17" s="15">
        <v>1992</v>
      </c>
      <c r="G17" s="63"/>
      <c r="H17" s="15" cm="1">
        <f t="array" ref="H17">IFERROR(_xlfn.XLOOKUP(1, (Data!$I:$I='Allocation Headcount'!$H$1) * (Data!$E:$E='Allocation Headcount'!$A17) * (Data!$C:$C='Allocation Headcount'!H$3)*(Data!$D:$D='Allocation Headcount'!$A$5), Data!$H:$H),"")</f>
        <v>490</v>
      </c>
      <c r="I17" s="15" cm="1">
        <f t="array" ref="I17">IFERROR(_xlfn.XLOOKUP(1, (Data!$I:$I='Allocation Headcount'!$H$1) * (Data!$E:$E='Allocation Headcount'!$A17) * (Data!$C:$C='Allocation Headcount'!I$3)*(Data!$D:$D='Allocation Headcount'!$A$5), Data!$H:$H),"")</f>
        <v>1338</v>
      </c>
      <c r="J17" s="15" t="str" cm="1">
        <f t="array" ref="J17">IFERROR(_xlfn.XLOOKUP(1, (Data!$I:$I='Allocation Headcount'!$H$1) * (Data!$E:$E='Allocation Headcount'!$A17) * (Data!$C:$C='Allocation Headcount'!J$3)*(Data!$D:$D='Allocation Headcount'!$A$5), Data!$H:$H),"")</f>
        <v/>
      </c>
      <c r="K17" s="15" t="str" cm="1">
        <f t="array" ref="K17">IFERROR(_xlfn.XLOOKUP(1, (Data!$I:$I='Allocation Headcount'!$H$1) * (Data!$E:$E='Allocation Headcount'!$A17) * (Data!$C:$C='Allocation Headcount'!K$3)*(Data!$D:$D='Allocation Headcount'!$A$5), Data!$H:$H),"")</f>
        <v/>
      </c>
      <c r="L17" s="74" cm="1">
        <f t="array" ref="L17">IFERROR(_xlfn.XLOOKUP(1, (Data!$I:$I='Allocation Headcount'!$H$1) * (Data!$E:$E='Allocation Headcount'!$A17) * (Data!$C:$C='Allocation Headcount'!L$3)*(Data!$D:$D='Allocation Headcount'!$A$5), Data!$H:$H),"")</f>
        <v>1504</v>
      </c>
    </row>
    <row r="18" spans="1:12" x14ac:dyDescent="0.35">
      <c r="A18" s="12" t="s">
        <v>19</v>
      </c>
      <c r="B18" s="13">
        <v>2968</v>
      </c>
      <c r="C18" s="13">
        <v>5264</v>
      </c>
      <c r="D18" s="13">
        <v>5180</v>
      </c>
      <c r="E18" s="13">
        <v>5285</v>
      </c>
      <c r="F18" s="13">
        <v>8523</v>
      </c>
      <c r="G18" s="63"/>
      <c r="H18" s="13" cm="1">
        <f t="array" ref="H18">IFERROR(_xlfn.XLOOKUP(1, (Data!$I:$I='Allocation Headcount'!$H$1) * (Data!$E:$E='Allocation Headcount'!$A18) * (Data!$C:$C='Allocation Headcount'!H$3)*(Data!$D:$D='Allocation Headcount'!$A$5), Data!$H:$H),"")</f>
        <v>3364</v>
      </c>
      <c r="I18" s="13" cm="1">
        <f t="array" ref="I18">IFERROR(_xlfn.XLOOKUP(1, (Data!$I:$I='Allocation Headcount'!$H$1) * (Data!$E:$E='Allocation Headcount'!$A18) * (Data!$C:$C='Allocation Headcount'!I$3)*(Data!$D:$D='Allocation Headcount'!$A$5), Data!$H:$H),"")</f>
        <v>5759</v>
      </c>
      <c r="J18" s="13" t="str" cm="1">
        <f t="array" ref="J18">IFERROR(_xlfn.XLOOKUP(1, (Data!$I:$I='Allocation Headcount'!$H$1) * (Data!$E:$E='Allocation Headcount'!$A18) * (Data!$C:$C='Allocation Headcount'!J$3)*(Data!$D:$D='Allocation Headcount'!$A$5), Data!$H:$H),"")</f>
        <v/>
      </c>
      <c r="K18" s="13" t="str" cm="1">
        <f t="array" ref="K18">IFERROR(_xlfn.XLOOKUP(1, (Data!$I:$I='Allocation Headcount'!$H$1) * (Data!$E:$E='Allocation Headcount'!$A18) * (Data!$C:$C='Allocation Headcount'!K$3)*(Data!$D:$D='Allocation Headcount'!$A$5), Data!$H:$H),"")</f>
        <v/>
      </c>
      <c r="L18" s="73" cm="1">
        <f t="array" ref="L18">IFERROR(_xlfn.XLOOKUP(1, (Data!$I:$I='Allocation Headcount'!$H$1) * (Data!$E:$E='Allocation Headcount'!$A18) * (Data!$C:$C='Allocation Headcount'!L$3)*(Data!$D:$D='Allocation Headcount'!$A$5), Data!$H:$H),"")</f>
        <v>6820</v>
      </c>
    </row>
    <row r="19" spans="1:12" x14ac:dyDescent="0.35">
      <c r="A19" s="14" t="s">
        <v>20</v>
      </c>
      <c r="B19" s="15">
        <v>4335</v>
      </c>
      <c r="C19" s="15">
        <v>6688</v>
      </c>
      <c r="D19" s="15">
        <v>6744</v>
      </c>
      <c r="E19" s="15">
        <v>6712</v>
      </c>
      <c r="F19" s="15">
        <v>10981</v>
      </c>
      <c r="G19" s="63"/>
      <c r="H19" s="15" cm="1">
        <f t="array" ref="H19">IFERROR(_xlfn.XLOOKUP(1, (Data!$I:$I='Allocation Headcount'!$H$1) * (Data!$E:$E='Allocation Headcount'!$A19) * (Data!$C:$C='Allocation Headcount'!H$3)*(Data!$D:$D='Allocation Headcount'!$A$5), Data!$H:$H),"")</f>
        <v>4193</v>
      </c>
      <c r="I19" s="15" cm="1">
        <f t="array" ref="I19">IFERROR(_xlfn.XLOOKUP(1, (Data!$I:$I='Allocation Headcount'!$H$1) * (Data!$E:$E='Allocation Headcount'!$A19) * (Data!$C:$C='Allocation Headcount'!I$3)*(Data!$D:$D='Allocation Headcount'!$A$5), Data!$H:$H),"")</f>
        <v>6458</v>
      </c>
      <c r="J19" s="15" t="str" cm="1">
        <f t="array" ref="J19">IFERROR(_xlfn.XLOOKUP(1, (Data!$I:$I='Allocation Headcount'!$H$1) * (Data!$E:$E='Allocation Headcount'!$A19) * (Data!$C:$C='Allocation Headcount'!J$3)*(Data!$D:$D='Allocation Headcount'!$A$5), Data!$H:$H),"")</f>
        <v/>
      </c>
      <c r="K19" s="15" t="str" cm="1">
        <f t="array" ref="K19">IFERROR(_xlfn.XLOOKUP(1, (Data!$I:$I='Allocation Headcount'!$H$1) * (Data!$E:$E='Allocation Headcount'!$A19) * (Data!$C:$C='Allocation Headcount'!K$3)*(Data!$D:$D='Allocation Headcount'!$A$5), Data!$H:$H),"")</f>
        <v/>
      </c>
      <c r="L19" s="74" cm="1">
        <f t="array" ref="L19">IFERROR(_xlfn.XLOOKUP(1, (Data!$I:$I='Allocation Headcount'!$H$1) * (Data!$E:$E='Allocation Headcount'!$A19) * (Data!$C:$C='Allocation Headcount'!L$3)*(Data!$D:$D='Allocation Headcount'!$A$5), Data!$H:$H),"")</f>
        <v>7649</v>
      </c>
    </row>
    <row r="20" spans="1:12" x14ac:dyDescent="0.35">
      <c r="A20" s="12" t="s">
        <v>21</v>
      </c>
      <c r="B20" s="13">
        <v>1392</v>
      </c>
      <c r="C20" s="13">
        <v>2914</v>
      </c>
      <c r="D20" s="13">
        <v>2782</v>
      </c>
      <c r="E20" s="13">
        <v>2687</v>
      </c>
      <c r="F20" s="13">
        <v>4389</v>
      </c>
      <c r="G20" s="63"/>
      <c r="H20" s="13" cm="1">
        <f t="array" ref="H20">IFERROR(_xlfn.XLOOKUP(1, (Data!$I:$I='Allocation Headcount'!$H$1) * (Data!$E:$E='Allocation Headcount'!$A20) * (Data!$C:$C='Allocation Headcount'!H$3)*(Data!$D:$D='Allocation Headcount'!$A$5), Data!$H:$H),"")</f>
        <v>1309</v>
      </c>
      <c r="I20" s="13" cm="1">
        <f t="array" ref="I20">IFERROR(_xlfn.XLOOKUP(1, (Data!$I:$I='Allocation Headcount'!$H$1) * (Data!$E:$E='Allocation Headcount'!$A20) * (Data!$C:$C='Allocation Headcount'!I$3)*(Data!$D:$D='Allocation Headcount'!$A$5), Data!$H:$H),"")</f>
        <v>3227</v>
      </c>
      <c r="J20" s="13" t="str" cm="1">
        <f t="array" ref="J20">IFERROR(_xlfn.XLOOKUP(1, (Data!$I:$I='Allocation Headcount'!$H$1) * (Data!$E:$E='Allocation Headcount'!$A20) * (Data!$C:$C='Allocation Headcount'!J$3)*(Data!$D:$D='Allocation Headcount'!$A$5), Data!$H:$H),"")</f>
        <v/>
      </c>
      <c r="K20" s="13" t="str" cm="1">
        <f t="array" ref="K20">IFERROR(_xlfn.XLOOKUP(1, (Data!$I:$I='Allocation Headcount'!$H$1) * (Data!$E:$E='Allocation Headcount'!$A20) * (Data!$C:$C='Allocation Headcount'!K$3)*(Data!$D:$D='Allocation Headcount'!$A$5), Data!$H:$H),"")</f>
        <v/>
      </c>
      <c r="L20" s="73" cm="1">
        <f t="array" ref="L20">IFERROR(_xlfn.XLOOKUP(1, (Data!$I:$I='Allocation Headcount'!$H$1) * (Data!$E:$E='Allocation Headcount'!$A20) * (Data!$C:$C='Allocation Headcount'!L$3)*(Data!$D:$D='Allocation Headcount'!$A$5), Data!$H:$H),"")</f>
        <v>3553</v>
      </c>
    </row>
    <row r="21" spans="1:12" x14ac:dyDescent="0.35">
      <c r="A21" s="14" t="s">
        <v>22</v>
      </c>
      <c r="B21" s="15">
        <v>1074</v>
      </c>
      <c r="C21" s="15">
        <v>2340</v>
      </c>
      <c r="D21" s="15">
        <v>2370</v>
      </c>
      <c r="E21" s="15">
        <v>2367</v>
      </c>
      <c r="F21" s="15">
        <v>3716</v>
      </c>
      <c r="G21" s="63"/>
      <c r="H21" s="15" cm="1">
        <f t="array" ref="H21">IFERROR(_xlfn.XLOOKUP(1, (Data!$I:$I='Allocation Headcount'!$H$1) * (Data!$E:$E='Allocation Headcount'!$A21) * (Data!$C:$C='Allocation Headcount'!H$3)*(Data!$D:$D='Allocation Headcount'!$A$5), Data!$H:$H),"")</f>
        <v>1332</v>
      </c>
      <c r="I21" s="15" cm="1">
        <f t="array" ref="I21">IFERROR(_xlfn.XLOOKUP(1, (Data!$I:$I='Allocation Headcount'!$H$1) * (Data!$E:$E='Allocation Headcount'!$A21) * (Data!$C:$C='Allocation Headcount'!I$3)*(Data!$D:$D='Allocation Headcount'!$A$5), Data!$H:$H),"")</f>
        <v>2520</v>
      </c>
      <c r="J21" s="15" t="str" cm="1">
        <f t="array" ref="J21">IFERROR(_xlfn.XLOOKUP(1, (Data!$I:$I='Allocation Headcount'!$H$1) * (Data!$E:$E='Allocation Headcount'!$A21) * (Data!$C:$C='Allocation Headcount'!J$3)*(Data!$D:$D='Allocation Headcount'!$A$5), Data!$H:$H),"")</f>
        <v/>
      </c>
      <c r="K21" s="15" t="str" cm="1">
        <f t="array" ref="K21">IFERROR(_xlfn.XLOOKUP(1, (Data!$I:$I='Allocation Headcount'!$H$1) * (Data!$E:$E='Allocation Headcount'!$A21) * (Data!$C:$C='Allocation Headcount'!K$3)*(Data!$D:$D='Allocation Headcount'!$A$5), Data!$H:$H),"")</f>
        <v/>
      </c>
      <c r="L21" s="74" cm="1">
        <f t="array" ref="L21">IFERROR(_xlfn.XLOOKUP(1, (Data!$I:$I='Allocation Headcount'!$H$1) * (Data!$E:$E='Allocation Headcount'!$A21) * (Data!$C:$C='Allocation Headcount'!L$3)*(Data!$D:$D='Allocation Headcount'!$A$5), Data!$H:$H),"")</f>
        <v>2930</v>
      </c>
    </row>
    <row r="22" spans="1:12" x14ac:dyDescent="0.35">
      <c r="A22" s="12" t="s">
        <v>23</v>
      </c>
      <c r="B22" s="13">
        <v>2577</v>
      </c>
      <c r="C22" s="13">
        <v>5415</v>
      </c>
      <c r="D22" s="13">
        <v>4621</v>
      </c>
      <c r="E22" s="13">
        <v>4409</v>
      </c>
      <c r="F22" s="13">
        <v>8109</v>
      </c>
      <c r="G22" s="63"/>
      <c r="H22" s="13" cm="1">
        <f t="array" ref="H22">IFERROR(_xlfn.XLOOKUP(1, (Data!$I:$I='Allocation Headcount'!$H$1) * (Data!$E:$E='Allocation Headcount'!$A22) * (Data!$C:$C='Allocation Headcount'!H$3)*(Data!$D:$D='Allocation Headcount'!$A$5), Data!$H:$H),"")</f>
        <v>2737</v>
      </c>
      <c r="I22" s="13" cm="1">
        <f t="array" ref="I22">IFERROR(_xlfn.XLOOKUP(1, (Data!$I:$I='Allocation Headcount'!$H$1) * (Data!$E:$E='Allocation Headcount'!$A22) * (Data!$C:$C='Allocation Headcount'!I$3)*(Data!$D:$D='Allocation Headcount'!$A$5), Data!$H:$H),"")</f>
        <v>5460</v>
      </c>
      <c r="J22" s="13" t="str" cm="1">
        <f t="array" ref="J22">IFERROR(_xlfn.XLOOKUP(1, (Data!$I:$I='Allocation Headcount'!$H$1) * (Data!$E:$E='Allocation Headcount'!$A22) * (Data!$C:$C='Allocation Headcount'!J$3)*(Data!$D:$D='Allocation Headcount'!$A$5), Data!$H:$H),"")</f>
        <v/>
      </c>
      <c r="K22" s="13" t="str" cm="1">
        <f t="array" ref="K22">IFERROR(_xlfn.XLOOKUP(1, (Data!$I:$I='Allocation Headcount'!$H$1) * (Data!$E:$E='Allocation Headcount'!$A22) * (Data!$C:$C='Allocation Headcount'!K$3)*(Data!$D:$D='Allocation Headcount'!$A$5), Data!$H:$H),"")</f>
        <v/>
      </c>
      <c r="L22" s="73" cm="1">
        <f t="array" ref="L22">IFERROR(_xlfn.XLOOKUP(1, (Data!$I:$I='Allocation Headcount'!$H$1) * (Data!$E:$E='Allocation Headcount'!$A22) * (Data!$C:$C='Allocation Headcount'!L$3)*(Data!$D:$D='Allocation Headcount'!$A$5), Data!$H:$H),"")</f>
        <v>6462</v>
      </c>
    </row>
    <row r="23" spans="1:12" x14ac:dyDescent="0.35">
      <c r="A23" s="14" t="s">
        <v>24</v>
      </c>
      <c r="B23" s="15">
        <v>828</v>
      </c>
      <c r="C23" s="15">
        <v>1834</v>
      </c>
      <c r="D23" s="15">
        <v>1747</v>
      </c>
      <c r="E23" s="15">
        <v>1745</v>
      </c>
      <c r="F23" s="15">
        <v>2686</v>
      </c>
      <c r="G23" s="63"/>
      <c r="H23" s="15" cm="1">
        <f t="array" ref="H23">IFERROR(_xlfn.XLOOKUP(1, (Data!$I:$I='Allocation Headcount'!$H$1) * (Data!$E:$E='Allocation Headcount'!$A23) * (Data!$C:$C='Allocation Headcount'!H$3)*(Data!$D:$D='Allocation Headcount'!$A$5), Data!$H:$H),"")</f>
        <v>764</v>
      </c>
      <c r="I23" s="15" cm="1">
        <f t="array" ref="I23">IFERROR(_xlfn.XLOOKUP(1, (Data!$I:$I='Allocation Headcount'!$H$1) * (Data!$E:$E='Allocation Headcount'!$A23) * (Data!$C:$C='Allocation Headcount'!I$3)*(Data!$D:$D='Allocation Headcount'!$A$5), Data!$H:$H),"")</f>
        <v>1710</v>
      </c>
      <c r="J23" s="15" t="str" cm="1">
        <f t="array" ref="J23">IFERROR(_xlfn.XLOOKUP(1, (Data!$I:$I='Allocation Headcount'!$H$1) * (Data!$E:$E='Allocation Headcount'!$A23) * (Data!$C:$C='Allocation Headcount'!J$3)*(Data!$D:$D='Allocation Headcount'!$A$5), Data!$H:$H),"")</f>
        <v/>
      </c>
      <c r="K23" s="15" t="str" cm="1">
        <f t="array" ref="K23">IFERROR(_xlfn.XLOOKUP(1, (Data!$I:$I='Allocation Headcount'!$H$1) * (Data!$E:$E='Allocation Headcount'!$A23) * (Data!$C:$C='Allocation Headcount'!K$3)*(Data!$D:$D='Allocation Headcount'!$A$5), Data!$H:$H),"")</f>
        <v/>
      </c>
      <c r="L23" s="74" cm="1">
        <f t="array" ref="L23">IFERROR(_xlfn.XLOOKUP(1, (Data!$I:$I='Allocation Headcount'!$H$1) * (Data!$E:$E='Allocation Headcount'!$A23) * (Data!$C:$C='Allocation Headcount'!L$3)*(Data!$D:$D='Allocation Headcount'!$A$5), Data!$H:$H),"")</f>
        <v>1906</v>
      </c>
    </row>
    <row r="24" spans="1:12" x14ac:dyDescent="0.35">
      <c r="A24" s="12" t="s">
        <v>25</v>
      </c>
      <c r="B24" s="13">
        <v>2679</v>
      </c>
      <c r="C24" s="13">
        <v>5152</v>
      </c>
      <c r="D24" s="13">
        <v>4925</v>
      </c>
      <c r="E24" s="13">
        <v>4989</v>
      </c>
      <c r="F24" s="13">
        <v>8762</v>
      </c>
      <c r="G24" s="63"/>
      <c r="H24" s="13" cm="1">
        <f t="array" ref="H24">IFERROR(_xlfn.XLOOKUP(1, (Data!$I:$I='Allocation Headcount'!$H$1) * (Data!$E:$E='Allocation Headcount'!$A24) * (Data!$C:$C='Allocation Headcount'!H$3)*(Data!$D:$D='Allocation Headcount'!$A$5), Data!$H:$H),"")</f>
        <v>3037</v>
      </c>
      <c r="I24" s="13" cm="1">
        <f t="array" ref="I24">IFERROR(_xlfn.XLOOKUP(1, (Data!$I:$I='Allocation Headcount'!$H$1) * (Data!$E:$E='Allocation Headcount'!$A24) * (Data!$C:$C='Allocation Headcount'!I$3)*(Data!$D:$D='Allocation Headcount'!$A$5), Data!$H:$H),"")</f>
        <v>5370</v>
      </c>
      <c r="J24" s="13" t="str" cm="1">
        <f t="array" ref="J24">IFERROR(_xlfn.XLOOKUP(1, (Data!$I:$I='Allocation Headcount'!$H$1) * (Data!$E:$E='Allocation Headcount'!$A24) * (Data!$C:$C='Allocation Headcount'!J$3)*(Data!$D:$D='Allocation Headcount'!$A$5), Data!$H:$H),"")</f>
        <v/>
      </c>
      <c r="K24" s="13" t="str" cm="1">
        <f t="array" ref="K24">IFERROR(_xlfn.XLOOKUP(1, (Data!$I:$I='Allocation Headcount'!$H$1) * (Data!$E:$E='Allocation Headcount'!$A24) * (Data!$C:$C='Allocation Headcount'!K$3)*(Data!$D:$D='Allocation Headcount'!$A$5), Data!$H:$H),"")</f>
        <v/>
      </c>
      <c r="L24" s="73" cm="1">
        <f t="array" ref="L24">IFERROR(_xlfn.XLOOKUP(1, (Data!$I:$I='Allocation Headcount'!$H$1) * (Data!$E:$E='Allocation Headcount'!$A24) * (Data!$C:$C='Allocation Headcount'!L$3)*(Data!$D:$D='Allocation Headcount'!$A$5), Data!$H:$H),"")</f>
        <v>6621</v>
      </c>
    </row>
    <row r="25" spans="1:12" x14ac:dyDescent="0.35">
      <c r="A25" s="14" t="s">
        <v>26</v>
      </c>
      <c r="B25" s="15">
        <v>2294</v>
      </c>
      <c r="C25" s="15">
        <v>3839</v>
      </c>
      <c r="D25" s="15">
        <v>3944</v>
      </c>
      <c r="E25" s="15">
        <v>3285</v>
      </c>
      <c r="F25" s="15">
        <v>6759</v>
      </c>
      <c r="G25" s="63"/>
      <c r="H25" s="15" cm="1">
        <f t="array" ref="H25">IFERROR(_xlfn.XLOOKUP(1, (Data!$I:$I='Allocation Headcount'!$H$1) * (Data!$E:$E='Allocation Headcount'!$A25) * (Data!$C:$C='Allocation Headcount'!H$3)*(Data!$D:$D='Allocation Headcount'!$A$5), Data!$H:$H),"")</f>
        <v>1382</v>
      </c>
      <c r="I25" s="15" cm="1">
        <f t="array" ref="I25">IFERROR(_xlfn.XLOOKUP(1, (Data!$I:$I='Allocation Headcount'!$H$1) * (Data!$E:$E='Allocation Headcount'!$A25) * (Data!$C:$C='Allocation Headcount'!I$3)*(Data!$D:$D='Allocation Headcount'!$A$5), Data!$H:$H),"")</f>
        <v>3548</v>
      </c>
      <c r="J25" s="15" t="str" cm="1">
        <f t="array" ref="J25">IFERROR(_xlfn.XLOOKUP(1, (Data!$I:$I='Allocation Headcount'!$H$1) * (Data!$E:$E='Allocation Headcount'!$A25) * (Data!$C:$C='Allocation Headcount'!J$3)*(Data!$D:$D='Allocation Headcount'!$A$5), Data!$H:$H),"")</f>
        <v/>
      </c>
      <c r="K25" s="15" t="str" cm="1">
        <f t="array" ref="K25">IFERROR(_xlfn.XLOOKUP(1, (Data!$I:$I='Allocation Headcount'!$H$1) * (Data!$E:$E='Allocation Headcount'!$A25) * (Data!$C:$C='Allocation Headcount'!K$3)*(Data!$D:$D='Allocation Headcount'!$A$5), Data!$H:$H),"")</f>
        <v/>
      </c>
      <c r="L25" s="74" cm="1">
        <f t="array" ref="L25">IFERROR(_xlfn.XLOOKUP(1, (Data!$I:$I='Allocation Headcount'!$H$1) * (Data!$E:$E='Allocation Headcount'!$A25) * (Data!$C:$C='Allocation Headcount'!L$3)*(Data!$D:$D='Allocation Headcount'!$A$5), Data!$H:$H),"")</f>
        <v>3930</v>
      </c>
    </row>
    <row r="26" spans="1:12" x14ac:dyDescent="0.35">
      <c r="A26" s="12" t="s">
        <v>27</v>
      </c>
      <c r="B26" s="13">
        <v>6748</v>
      </c>
      <c r="C26" s="13">
        <v>13458</v>
      </c>
      <c r="D26" s="13">
        <v>12912</v>
      </c>
      <c r="E26" s="13">
        <v>12707</v>
      </c>
      <c r="F26" s="13">
        <v>21801</v>
      </c>
      <c r="G26" s="63"/>
      <c r="H26" s="13" cm="1">
        <f t="array" ref="H26">IFERROR(_xlfn.XLOOKUP(1, (Data!$I:$I='Allocation Headcount'!$H$1) * (Data!$E:$E='Allocation Headcount'!$A26) * (Data!$C:$C='Allocation Headcount'!H$3)*(Data!$D:$D='Allocation Headcount'!$A$5), Data!$H:$H),"")</f>
        <v>6428</v>
      </c>
      <c r="I26" s="13" cm="1">
        <f t="array" ref="I26">IFERROR(_xlfn.XLOOKUP(1, (Data!$I:$I='Allocation Headcount'!$H$1) * (Data!$E:$E='Allocation Headcount'!$A26) * (Data!$C:$C='Allocation Headcount'!I$3)*(Data!$D:$D='Allocation Headcount'!$A$5), Data!$H:$H),"")</f>
        <v>13758</v>
      </c>
      <c r="J26" s="13" t="str" cm="1">
        <f t="array" ref="J26">IFERROR(_xlfn.XLOOKUP(1, (Data!$I:$I='Allocation Headcount'!$H$1) * (Data!$E:$E='Allocation Headcount'!$A26) * (Data!$C:$C='Allocation Headcount'!J$3)*(Data!$D:$D='Allocation Headcount'!$A$5), Data!$H:$H),"")</f>
        <v/>
      </c>
      <c r="K26" s="13" t="str" cm="1">
        <f t="array" ref="K26">IFERROR(_xlfn.XLOOKUP(1, (Data!$I:$I='Allocation Headcount'!$H$1) * (Data!$E:$E='Allocation Headcount'!$A26) * (Data!$C:$C='Allocation Headcount'!K$3)*(Data!$D:$D='Allocation Headcount'!$A$5), Data!$H:$H),"")</f>
        <v/>
      </c>
      <c r="L26" s="73" cm="1">
        <f t="array" ref="L26">IFERROR(_xlfn.XLOOKUP(1, (Data!$I:$I='Allocation Headcount'!$H$1) * (Data!$E:$E='Allocation Headcount'!$A26) * (Data!$C:$C='Allocation Headcount'!L$3)*(Data!$D:$D='Allocation Headcount'!$A$5), Data!$H:$H),"")</f>
        <v>16359</v>
      </c>
    </row>
    <row r="27" spans="1:12" x14ac:dyDescent="0.35">
      <c r="A27" s="14" t="s">
        <v>28</v>
      </c>
      <c r="B27" s="15">
        <v>2141</v>
      </c>
      <c r="C27" s="15">
        <v>3936</v>
      </c>
      <c r="D27" s="15">
        <v>3850</v>
      </c>
      <c r="E27" s="15">
        <v>3811</v>
      </c>
      <c r="F27" s="15">
        <v>6747</v>
      </c>
      <c r="G27" s="63"/>
      <c r="H27" s="15" cm="1">
        <f t="array" ref="H27">IFERROR(_xlfn.XLOOKUP(1, (Data!$I:$I='Allocation Headcount'!$H$1) * (Data!$E:$E='Allocation Headcount'!$A27) * (Data!$C:$C='Allocation Headcount'!H$3)*(Data!$D:$D='Allocation Headcount'!$A$5), Data!$H:$H),"")</f>
        <v>2196</v>
      </c>
      <c r="I27" s="15" cm="1">
        <f t="array" ref="I27">IFERROR(_xlfn.XLOOKUP(1, (Data!$I:$I='Allocation Headcount'!$H$1) * (Data!$E:$E='Allocation Headcount'!$A27) * (Data!$C:$C='Allocation Headcount'!I$3)*(Data!$D:$D='Allocation Headcount'!$A$5), Data!$H:$H),"")</f>
        <v>3983</v>
      </c>
      <c r="J27" s="15" t="str" cm="1">
        <f t="array" ref="J27">IFERROR(_xlfn.XLOOKUP(1, (Data!$I:$I='Allocation Headcount'!$H$1) * (Data!$E:$E='Allocation Headcount'!$A27) * (Data!$C:$C='Allocation Headcount'!J$3)*(Data!$D:$D='Allocation Headcount'!$A$5), Data!$H:$H),"")</f>
        <v/>
      </c>
      <c r="K27" s="15" t="str" cm="1">
        <f t="array" ref="K27">IFERROR(_xlfn.XLOOKUP(1, (Data!$I:$I='Allocation Headcount'!$H$1) * (Data!$E:$E='Allocation Headcount'!$A27) * (Data!$C:$C='Allocation Headcount'!K$3)*(Data!$D:$D='Allocation Headcount'!$A$5), Data!$H:$H),"")</f>
        <v/>
      </c>
      <c r="L27" s="74" cm="1">
        <f t="array" ref="L27">IFERROR(_xlfn.XLOOKUP(1, (Data!$I:$I='Allocation Headcount'!$H$1) * (Data!$E:$E='Allocation Headcount'!$A27) * (Data!$C:$C='Allocation Headcount'!L$3)*(Data!$D:$D='Allocation Headcount'!$A$5), Data!$H:$H),"")</f>
        <v>4919</v>
      </c>
    </row>
    <row r="28" spans="1:12" x14ac:dyDescent="0.35">
      <c r="A28" s="12" t="s">
        <v>29</v>
      </c>
      <c r="B28" s="13">
        <v>1336</v>
      </c>
      <c r="C28" s="13">
        <v>3519</v>
      </c>
      <c r="D28" s="13">
        <v>3577</v>
      </c>
      <c r="E28" s="13">
        <v>4023</v>
      </c>
      <c r="F28" s="13">
        <v>5881</v>
      </c>
      <c r="G28" s="63"/>
      <c r="H28" s="13" cm="1">
        <f t="array" ref="H28">IFERROR(_xlfn.XLOOKUP(1, (Data!$I:$I='Allocation Headcount'!$H$1) * (Data!$E:$E='Allocation Headcount'!$A28) * (Data!$C:$C='Allocation Headcount'!H$3)*(Data!$D:$D='Allocation Headcount'!$A$5), Data!$H:$H),"")</f>
        <v>1405</v>
      </c>
      <c r="I28" s="13" cm="1">
        <f t="array" ref="I28">IFERROR(_xlfn.XLOOKUP(1, (Data!$I:$I='Allocation Headcount'!$H$1) * (Data!$E:$E='Allocation Headcount'!$A28) * (Data!$C:$C='Allocation Headcount'!I$3)*(Data!$D:$D='Allocation Headcount'!$A$5), Data!$H:$H),"")</f>
        <v>3882</v>
      </c>
      <c r="J28" s="13" t="str" cm="1">
        <f t="array" ref="J28">IFERROR(_xlfn.XLOOKUP(1, (Data!$I:$I='Allocation Headcount'!$H$1) * (Data!$E:$E='Allocation Headcount'!$A28) * (Data!$C:$C='Allocation Headcount'!J$3)*(Data!$D:$D='Allocation Headcount'!$A$5), Data!$H:$H),"")</f>
        <v/>
      </c>
      <c r="K28" s="13" t="str" cm="1">
        <f t="array" ref="K28">IFERROR(_xlfn.XLOOKUP(1, (Data!$I:$I='Allocation Headcount'!$H$1) * (Data!$E:$E='Allocation Headcount'!$A28) * (Data!$C:$C='Allocation Headcount'!K$3)*(Data!$D:$D='Allocation Headcount'!$A$5), Data!$H:$H),"")</f>
        <v/>
      </c>
      <c r="L28" s="73" cm="1">
        <f t="array" ref="L28">IFERROR(_xlfn.XLOOKUP(1, (Data!$I:$I='Allocation Headcount'!$H$1) * (Data!$E:$E='Allocation Headcount'!$A28) * (Data!$C:$C='Allocation Headcount'!L$3)*(Data!$D:$D='Allocation Headcount'!$A$5), Data!$H:$H),"")</f>
        <v>4366</v>
      </c>
    </row>
    <row r="29" spans="1:12" x14ac:dyDescent="0.35">
      <c r="A29" s="14" t="s">
        <v>30</v>
      </c>
      <c r="B29" s="15">
        <v>1772</v>
      </c>
      <c r="C29" s="15">
        <v>3637</v>
      </c>
      <c r="D29" s="15">
        <v>3615</v>
      </c>
      <c r="E29" s="15">
        <v>3570</v>
      </c>
      <c r="F29" s="15">
        <v>5883</v>
      </c>
      <c r="G29" s="63"/>
      <c r="H29" s="15" cm="1">
        <f t="array" ref="H29">IFERROR(_xlfn.XLOOKUP(1, (Data!$I:$I='Allocation Headcount'!$H$1) * (Data!$E:$E='Allocation Headcount'!$A29) * (Data!$C:$C='Allocation Headcount'!H$3)*(Data!$D:$D='Allocation Headcount'!$A$5), Data!$H:$H),"")</f>
        <v>2103</v>
      </c>
      <c r="I29" s="15" cm="1">
        <f t="array" ref="I29">IFERROR(_xlfn.XLOOKUP(1, (Data!$I:$I='Allocation Headcount'!$H$1) * (Data!$E:$E='Allocation Headcount'!$A29) * (Data!$C:$C='Allocation Headcount'!I$3)*(Data!$D:$D='Allocation Headcount'!$A$5), Data!$H:$H),"")</f>
        <v>3996</v>
      </c>
      <c r="J29" s="15" t="str" cm="1">
        <f t="array" ref="J29">IFERROR(_xlfn.XLOOKUP(1, (Data!$I:$I='Allocation Headcount'!$H$1) * (Data!$E:$E='Allocation Headcount'!$A29) * (Data!$C:$C='Allocation Headcount'!J$3)*(Data!$D:$D='Allocation Headcount'!$A$5), Data!$H:$H),"")</f>
        <v/>
      </c>
      <c r="K29" s="15" t="str" cm="1">
        <f t="array" ref="K29">IFERROR(_xlfn.XLOOKUP(1, (Data!$I:$I='Allocation Headcount'!$H$1) * (Data!$E:$E='Allocation Headcount'!$A29) * (Data!$C:$C='Allocation Headcount'!K$3)*(Data!$D:$D='Allocation Headcount'!$A$5), Data!$H:$H),"")</f>
        <v/>
      </c>
      <c r="L29" s="74" cm="1">
        <f t="array" ref="L29">IFERROR(_xlfn.XLOOKUP(1, (Data!$I:$I='Allocation Headcount'!$H$1) * (Data!$E:$E='Allocation Headcount'!$A29) * (Data!$C:$C='Allocation Headcount'!L$3)*(Data!$D:$D='Allocation Headcount'!$A$5), Data!$H:$H),"")</f>
        <v>4707</v>
      </c>
    </row>
    <row r="30" spans="1:12" x14ac:dyDescent="0.35">
      <c r="A30" s="12" t="s">
        <v>31</v>
      </c>
      <c r="B30" s="13">
        <v>4352</v>
      </c>
      <c r="C30" s="13">
        <v>10739</v>
      </c>
      <c r="D30" s="13">
        <v>10295</v>
      </c>
      <c r="E30" s="13">
        <v>9939</v>
      </c>
      <c r="F30" s="13">
        <v>16770</v>
      </c>
      <c r="G30" s="63"/>
      <c r="H30" s="13" cm="1">
        <f t="array" ref="H30">IFERROR(_xlfn.XLOOKUP(1, (Data!$I:$I='Allocation Headcount'!$H$1) * (Data!$E:$E='Allocation Headcount'!$A30) * (Data!$C:$C='Allocation Headcount'!H$3)*(Data!$D:$D='Allocation Headcount'!$A$5), Data!$H:$H),"")</f>
        <v>4175</v>
      </c>
      <c r="I30" s="13" cm="1">
        <f t="array" ref="I30">IFERROR(_xlfn.XLOOKUP(1, (Data!$I:$I='Allocation Headcount'!$H$1) * (Data!$E:$E='Allocation Headcount'!$A30) * (Data!$C:$C='Allocation Headcount'!I$3)*(Data!$D:$D='Allocation Headcount'!$A$5), Data!$H:$H),"")</f>
        <v>10754</v>
      </c>
      <c r="J30" s="13" t="str" cm="1">
        <f t="array" ref="J30">IFERROR(_xlfn.XLOOKUP(1, (Data!$I:$I='Allocation Headcount'!$H$1) * (Data!$E:$E='Allocation Headcount'!$A30) * (Data!$C:$C='Allocation Headcount'!J$3)*(Data!$D:$D='Allocation Headcount'!$A$5), Data!$H:$H),"")</f>
        <v/>
      </c>
      <c r="K30" s="13" t="str" cm="1">
        <f t="array" ref="K30">IFERROR(_xlfn.XLOOKUP(1, (Data!$I:$I='Allocation Headcount'!$H$1) * (Data!$E:$E='Allocation Headcount'!$A30) * (Data!$C:$C='Allocation Headcount'!K$3)*(Data!$D:$D='Allocation Headcount'!$A$5), Data!$H:$H),"")</f>
        <v/>
      </c>
      <c r="L30" s="73" cm="1">
        <f t="array" ref="L30">IFERROR(_xlfn.XLOOKUP(1, (Data!$I:$I='Allocation Headcount'!$H$1) * (Data!$E:$E='Allocation Headcount'!$A30) * (Data!$C:$C='Allocation Headcount'!L$3)*(Data!$D:$D='Allocation Headcount'!$A$5), Data!$H:$H),"")</f>
        <v>12119</v>
      </c>
    </row>
    <row r="31" spans="1:12" x14ac:dyDescent="0.35">
      <c r="A31" s="14" t="s">
        <v>32</v>
      </c>
      <c r="B31" s="15">
        <v>2735</v>
      </c>
      <c r="C31" s="15">
        <v>5061</v>
      </c>
      <c r="D31" s="15">
        <v>5075</v>
      </c>
      <c r="E31" s="15">
        <v>4992</v>
      </c>
      <c r="F31" s="15">
        <v>8346</v>
      </c>
      <c r="G31" s="63"/>
      <c r="H31" s="15" cm="1">
        <f t="array" ref="H31">IFERROR(_xlfn.XLOOKUP(1, (Data!$I:$I='Allocation Headcount'!$H$1) * (Data!$E:$E='Allocation Headcount'!$A31) * (Data!$C:$C='Allocation Headcount'!H$3)*(Data!$D:$D='Allocation Headcount'!$A$5), Data!$H:$H),"")</f>
        <v>3099</v>
      </c>
      <c r="I31" s="15" cm="1">
        <f t="array" ref="I31">IFERROR(_xlfn.XLOOKUP(1, (Data!$I:$I='Allocation Headcount'!$H$1) * (Data!$E:$E='Allocation Headcount'!$A31) * (Data!$C:$C='Allocation Headcount'!I$3)*(Data!$D:$D='Allocation Headcount'!$A$5), Data!$H:$H),"")</f>
        <v>5452</v>
      </c>
      <c r="J31" s="15" t="str" cm="1">
        <f t="array" ref="J31">IFERROR(_xlfn.XLOOKUP(1, (Data!$I:$I='Allocation Headcount'!$H$1) * (Data!$E:$E='Allocation Headcount'!$A31) * (Data!$C:$C='Allocation Headcount'!J$3)*(Data!$D:$D='Allocation Headcount'!$A$5), Data!$H:$H),"")</f>
        <v/>
      </c>
      <c r="K31" s="15" t="str" cm="1">
        <f t="array" ref="K31">IFERROR(_xlfn.XLOOKUP(1, (Data!$I:$I='Allocation Headcount'!$H$1) * (Data!$E:$E='Allocation Headcount'!$A31) * (Data!$C:$C='Allocation Headcount'!K$3)*(Data!$D:$D='Allocation Headcount'!$A$5), Data!$H:$H),"")</f>
        <v/>
      </c>
      <c r="L31" s="74" cm="1">
        <f t="array" ref="L31">IFERROR(_xlfn.XLOOKUP(1, (Data!$I:$I='Allocation Headcount'!$H$1) * (Data!$E:$E='Allocation Headcount'!$A31) * (Data!$C:$C='Allocation Headcount'!L$3)*(Data!$D:$D='Allocation Headcount'!$A$5), Data!$H:$H),"")</f>
        <v>6484</v>
      </c>
    </row>
    <row r="32" spans="1:12" x14ac:dyDescent="0.35">
      <c r="A32" s="12" t="s">
        <v>33</v>
      </c>
      <c r="B32" s="13">
        <v>746</v>
      </c>
      <c r="C32" s="13">
        <v>2183</v>
      </c>
      <c r="D32" s="13">
        <v>2096</v>
      </c>
      <c r="E32" s="13">
        <v>2024</v>
      </c>
      <c r="F32" s="13">
        <v>3076</v>
      </c>
      <c r="G32" s="63"/>
      <c r="H32" s="13" cm="1">
        <f t="array" ref="H32">IFERROR(_xlfn.XLOOKUP(1, (Data!$I:$I='Allocation Headcount'!$H$1) * (Data!$E:$E='Allocation Headcount'!$A32) * (Data!$C:$C='Allocation Headcount'!H$3)*(Data!$D:$D='Allocation Headcount'!$A$5), Data!$H:$H),"")</f>
        <v>842</v>
      </c>
      <c r="I32" s="13" cm="1">
        <f t="array" ref="I32">IFERROR(_xlfn.XLOOKUP(1, (Data!$I:$I='Allocation Headcount'!$H$1) * (Data!$E:$E='Allocation Headcount'!$A32) * (Data!$C:$C='Allocation Headcount'!I$3)*(Data!$D:$D='Allocation Headcount'!$A$5), Data!$H:$H),"")</f>
        <v>2154</v>
      </c>
      <c r="J32" s="13" t="str" cm="1">
        <f t="array" ref="J32">IFERROR(_xlfn.XLOOKUP(1, (Data!$I:$I='Allocation Headcount'!$H$1) * (Data!$E:$E='Allocation Headcount'!$A32) * (Data!$C:$C='Allocation Headcount'!J$3)*(Data!$D:$D='Allocation Headcount'!$A$5), Data!$H:$H),"")</f>
        <v/>
      </c>
      <c r="K32" s="13" t="str" cm="1">
        <f t="array" ref="K32">IFERROR(_xlfn.XLOOKUP(1, (Data!$I:$I='Allocation Headcount'!$H$1) * (Data!$E:$E='Allocation Headcount'!$A32) * (Data!$C:$C='Allocation Headcount'!K$3)*(Data!$D:$D='Allocation Headcount'!$A$5), Data!$H:$H),"")</f>
        <v/>
      </c>
      <c r="L32" s="73" cm="1">
        <f t="array" ref="L32">IFERROR(_xlfn.XLOOKUP(1, (Data!$I:$I='Allocation Headcount'!$H$1) * (Data!$E:$E='Allocation Headcount'!$A32) * (Data!$C:$C='Allocation Headcount'!L$3)*(Data!$D:$D='Allocation Headcount'!$A$5), Data!$H:$H),"")</f>
        <v>2418</v>
      </c>
    </row>
    <row r="33" spans="1:12" x14ac:dyDescent="0.35">
      <c r="A33" s="14" t="s">
        <v>34</v>
      </c>
      <c r="B33" s="15">
        <v>826</v>
      </c>
      <c r="C33" s="15">
        <v>2204</v>
      </c>
      <c r="D33" s="15">
        <v>2188</v>
      </c>
      <c r="E33" s="15">
        <v>2554</v>
      </c>
      <c r="F33" s="15">
        <v>3819</v>
      </c>
      <c r="G33" s="63"/>
      <c r="H33" s="15" cm="1">
        <f t="array" ref="H33">IFERROR(_xlfn.XLOOKUP(1, (Data!$I:$I='Allocation Headcount'!$H$1) * (Data!$E:$E='Allocation Headcount'!$A33) * (Data!$C:$C='Allocation Headcount'!H$3)*(Data!$D:$D='Allocation Headcount'!$A$5), Data!$H:$H),"")</f>
        <v>921</v>
      </c>
      <c r="I33" s="15" cm="1">
        <f t="array" ref="I33">IFERROR(_xlfn.XLOOKUP(1, (Data!$I:$I='Allocation Headcount'!$H$1) * (Data!$E:$E='Allocation Headcount'!$A33) * (Data!$C:$C='Allocation Headcount'!I$3)*(Data!$D:$D='Allocation Headcount'!$A$5), Data!$H:$H),"")</f>
        <v>2320</v>
      </c>
      <c r="J33" s="15" t="str" cm="1">
        <f t="array" ref="J33">IFERROR(_xlfn.XLOOKUP(1, (Data!$I:$I='Allocation Headcount'!$H$1) * (Data!$E:$E='Allocation Headcount'!$A33) * (Data!$C:$C='Allocation Headcount'!J$3)*(Data!$D:$D='Allocation Headcount'!$A$5), Data!$H:$H),"")</f>
        <v/>
      </c>
      <c r="K33" s="15" t="str" cm="1">
        <f t="array" ref="K33">IFERROR(_xlfn.XLOOKUP(1, (Data!$I:$I='Allocation Headcount'!$H$1) * (Data!$E:$E='Allocation Headcount'!$A33) * (Data!$C:$C='Allocation Headcount'!K$3)*(Data!$D:$D='Allocation Headcount'!$A$5), Data!$H:$H),"")</f>
        <v/>
      </c>
      <c r="L33" s="74" cm="1">
        <f t="array" ref="L33">IFERROR(_xlfn.XLOOKUP(1, (Data!$I:$I='Allocation Headcount'!$H$1) * (Data!$E:$E='Allocation Headcount'!$A33) * (Data!$C:$C='Allocation Headcount'!L$3)*(Data!$D:$D='Allocation Headcount'!$A$5), Data!$H:$H),"")</f>
        <v>2664</v>
      </c>
    </row>
    <row r="34" spans="1:12" x14ac:dyDescent="0.35">
      <c r="A34" s="12" t="s">
        <v>35</v>
      </c>
      <c r="B34" s="13">
        <v>973</v>
      </c>
      <c r="C34" s="13">
        <v>2644</v>
      </c>
      <c r="D34" s="13">
        <v>2556</v>
      </c>
      <c r="E34" s="13">
        <v>2514</v>
      </c>
      <c r="F34" s="13">
        <v>4093</v>
      </c>
      <c r="G34" s="63"/>
      <c r="H34" s="13" cm="1">
        <f t="array" ref="H34">IFERROR(_xlfn.XLOOKUP(1, (Data!$I:$I='Allocation Headcount'!$H$1) * (Data!$E:$E='Allocation Headcount'!$A34) * (Data!$C:$C='Allocation Headcount'!H$3)*(Data!$D:$D='Allocation Headcount'!$A$5), Data!$H:$H),"")</f>
        <v>1084</v>
      </c>
      <c r="I34" s="13" cm="1">
        <f t="array" ref="I34">IFERROR(_xlfn.XLOOKUP(1, (Data!$I:$I='Allocation Headcount'!$H$1) * (Data!$E:$E='Allocation Headcount'!$A34) * (Data!$C:$C='Allocation Headcount'!I$3)*(Data!$D:$D='Allocation Headcount'!$A$5), Data!$H:$H),"")</f>
        <v>2628</v>
      </c>
      <c r="J34" s="13" t="str" cm="1">
        <f t="array" ref="J34">IFERROR(_xlfn.XLOOKUP(1, (Data!$I:$I='Allocation Headcount'!$H$1) * (Data!$E:$E='Allocation Headcount'!$A34) * (Data!$C:$C='Allocation Headcount'!J$3)*(Data!$D:$D='Allocation Headcount'!$A$5), Data!$H:$H),"")</f>
        <v/>
      </c>
      <c r="K34" s="13" t="str" cm="1">
        <f t="array" ref="K34">IFERROR(_xlfn.XLOOKUP(1, (Data!$I:$I='Allocation Headcount'!$H$1) * (Data!$E:$E='Allocation Headcount'!$A34) * (Data!$C:$C='Allocation Headcount'!K$3)*(Data!$D:$D='Allocation Headcount'!$A$5), Data!$H:$H),"")</f>
        <v/>
      </c>
      <c r="L34" s="73" cm="1">
        <f t="array" ref="L34">IFERROR(_xlfn.XLOOKUP(1, (Data!$I:$I='Allocation Headcount'!$H$1) * (Data!$E:$E='Allocation Headcount'!$A34) * (Data!$C:$C='Allocation Headcount'!L$3)*(Data!$D:$D='Allocation Headcount'!$A$5), Data!$H:$H),"")</f>
        <v>3006</v>
      </c>
    </row>
    <row r="35" spans="1:12" ht="15" thickBot="1" x14ac:dyDescent="0.4">
      <c r="A35" s="16" t="s">
        <v>36</v>
      </c>
      <c r="B35" s="15">
        <v>1308</v>
      </c>
      <c r="C35" s="15">
        <v>3674</v>
      </c>
      <c r="D35" s="15">
        <v>3694</v>
      </c>
      <c r="E35" s="15">
        <v>3620</v>
      </c>
      <c r="F35" s="15">
        <v>5857</v>
      </c>
      <c r="G35" s="63"/>
      <c r="H35" s="15" cm="1">
        <f t="array" ref="H35">IFERROR(_xlfn.XLOOKUP(1, (Data!$I:$I='Allocation Headcount'!$H$1) * (Data!$E:$E='Allocation Headcount'!$A35) * (Data!$C:$C='Allocation Headcount'!H$3)*(Data!$D:$D='Allocation Headcount'!$A$5), Data!$H:$H),"")</f>
        <v>1586</v>
      </c>
      <c r="I35" s="15" cm="1">
        <f t="array" ref="I35">IFERROR(_xlfn.XLOOKUP(1, (Data!$I:$I='Allocation Headcount'!$H$1) * (Data!$E:$E='Allocation Headcount'!$A35) * (Data!$C:$C='Allocation Headcount'!I$3)*(Data!$D:$D='Allocation Headcount'!$A$5), Data!$H:$H),"")</f>
        <v>3995</v>
      </c>
      <c r="J35" s="15" t="str" cm="1">
        <f t="array" ref="J35">IFERROR(_xlfn.XLOOKUP(1, (Data!$I:$I='Allocation Headcount'!$H$1) * (Data!$E:$E='Allocation Headcount'!$A35) * (Data!$C:$C='Allocation Headcount'!J$3)*(Data!$D:$D='Allocation Headcount'!$A$5), Data!$H:$H),"")</f>
        <v/>
      </c>
      <c r="K35" s="15" t="str" cm="1">
        <f t="array" ref="K35">IFERROR(_xlfn.XLOOKUP(1, (Data!$I:$I='Allocation Headcount'!$H$1) * (Data!$E:$E='Allocation Headcount'!$A35) * (Data!$C:$C='Allocation Headcount'!K$3)*(Data!$D:$D='Allocation Headcount'!$A$5), Data!$H:$H),"")</f>
        <v/>
      </c>
      <c r="L35" s="74" cm="1">
        <f t="array" ref="L35">IFERROR(_xlfn.XLOOKUP(1, (Data!$I:$I='Allocation Headcount'!$H$1) * (Data!$E:$E='Allocation Headcount'!$A35) * (Data!$C:$C='Allocation Headcount'!L$3)*(Data!$D:$D='Allocation Headcount'!$A$5), Data!$H:$H),"")</f>
        <v>4534</v>
      </c>
    </row>
    <row r="36" spans="1:12" ht="15" thickBot="1" x14ac:dyDescent="0.4">
      <c r="A36" s="17" t="s">
        <v>37</v>
      </c>
      <c r="B36" s="18">
        <v>64097</v>
      </c>
      <c r="C36" s="18">
        <v>131009</v>
      </c>
      <c r="D36" s="18">
        <v>127668</v>
      </c>
      <c r="E36" s="18">
        <v>125924</v>
      </c>
      <c r="F36" s="18">
        <v>210062</v>
      </c>
      <c r="G36" s="66"/>
      <c r="H36" s="18">
        <f>SUM(H6:H35)</f>
        <v>66794</v>
      </c>
      <c r="I36" s="18">
        <f t="shared" ref="I36:L36" si="0">SUM(I6:I35)</f>
        <v>135382</v>
      </c>
      <c r="J36" s="18">
        <f t="shared" si="0"/>
        <v>0</v>
      </c>
      <c r="K36" s="18">
        <f t="shared" si="0"/>
        <v>0</v>
      </c>
      <c r="L36" s="75">
        <f t="shared" si="0"/>
        <v>158217</v>
      </c>
    </row>
    <row r="37" spans="1:12" ht="15" thickBot="1" x14ac:dyDescent="0.4">
      <c r="A37" s="187"/>
      <c r="B37" s="188"/>
      <c r="C37" s="188"/>
      <c r="D37" s="188"/>
      <c r="E37" s="188"/>
      <c r="F37" s="188"/>
      <c r="G37" s="66"/>
      <c r="H37" s="188"/>
      <c r="I37" s="188"/>
      <c r="J37" s="188"/>
      <c r="K37" s="188"/>
      <c r="L37" s="189"/>
    </row>
    <row r="38" spans="1:12" ht="15" thickBot="1" x14ac:dyDescent="0.4">
      <c r="A38" s="21" t="s">
        <v>37</v>
      </c>
      <c r="B38" s="22">
        <v>64097</v>
      </c>
      <c r="C38" s="22">
        <v>131009</v>
      </c>
      <c r="D38" s="22">
        <v>127668</v>
      </c>
      <c r="E38" s="22">
        <v>125924</v>
      </c>
      <c r="F38" s="22">
        <v>210062</v>
      </c>
      <c r="G38" s="68"/>
      <c r="H38" s="190">
        <f>SUM(H36)</f>
        <v>66794</v>
      </c>
      <c r="I38" s="22">
        <f>SUM(I36)</f>
        <v>135382</v>
      </c>
      <c r="J38" s="22">
        <f>SUM(J36)</f>
        <v>0</v>
      </c>
      <c r="K38" s="22">
        <f>SUM(K36)</f>
        <v>0</v>
      </c>
      <c r="L38" s="77">
        <f>SUM(L36)</f>
        <v>158217</v>
      </c>
    </row>
    <row r="39" spans="1:12" ht="26.25" customHeight="1" x14ac:dyDescent="0.35">
      <c r="A39" s="329" t="s">
        <v>577</v>
      </c>
      <c r="B39" s="329"/>
      <c r="C39" s="329"/>
      <c r="D39" s="329"/>
      <c r="E39" s="329"/>
      <c r="F39" s="329"/>
      <c r="G39" s="329"/>
      <c r="H39" s="329"/>
      <c r="I39" s="329"/>
      <c r="J39" s="329"/>
      <c r="K39" s="329"/>
      <c r="L39" s="329"/>
    </row>
    <row r="40" spans="1:12" x14ac:dyDescent="0.35">
      <c r="A40" s="27" t="s">
        <v>97</v>
      </c>
      <c r="B40" s="24"/>
      <c r="C40" s="24"/>
      <c r="D40" s="24"/>
      <c r="E40" s="24"/>
      <c r="F40" s="24"/>
      <c r="G40" s="24"/>
      <c r="H40" s="24"/>
      <c r="I40" s="24"/>
      <c r="J40" s="24"/>
      <c r="K40" s="24"/>
      <c r="L40" s="26" t="str">
        <f>Data!$X$1</f>
        <v>tdulany</v>
      </c>
    </row>
    <row r="41" spans="1:12" x14ac:dyDescent="0.35">
      <c r="A41" s="23" t="s">
        <v>98</v>
      </c>
      <c r="B41" s="30"/>
      <c r="C41" s="30"/>
      <c r="D41" s="30"/>
      <c r="E41" s="30"/>
      <c r="F41" s="30"/>
      <c r="G41" s="30"/>
      <c r="H41" s="30"/>
      <c r="I41" s="30"/>
      <c r="J41" s="30"/>
      <c r="K41" s="30"/>
      <c r="L41" s="28">
        <f>Data!$X$2</f>
        <v>46030</v>
      </c>
    </row>
    <row r="42" spans="1:12" x14ac:dyDescent="0.35">
      <c r="A42" s="29"/>
      <c r="B42" s="30"/>
      <c r="C42" s="30"/>
      <c r="D42" s="30"/>
      <c r="E42" s="30"/>
      <c r="F42" s="30"/>
      <c r="G42" s="30"/>
      <c r="H42" s="30"/>
      <c r="I42" s="30"/>
      <c r="J42" s="30"/>
      <c r="K42" s="30"/>
      <c r="L42" s="30"/>
    </row>
    <row r="43" spans="1:12" x14ac:dyDescent="0.35">
      <c r="A43" s="4"/>
      <c r="B43" s="35"/>
      <c r="C43" s="34"/>
      <c r="D43" s="36"/>
      <c r="E43" s="34"/>
      <c r="F43" s="34"/>
      <c r="G43" s="34"/>
      <c r="H43" s="34"/>
      <c r="I43" s="34"/>
      <c r="J43" s="34"/>
      <c r="K43" s="34"/>
      <c r="L43" s="34"/>
    </row>
    <row r="44" spans="1:12" ht="15" thickBot="1" x14ac:dyDescent="0.4">
      <c r="A44" s="4" t="s">
        <v>42</v>
      </c>
      <c r="B44" s="35"/>
      <c r="C44" s="34"/>
      <c r="D44" s="36"/>
      <c r="E44" s="34"/>
      <c r="F44" s="34"/>
      <c r="G44" s="34"/>
      <c r="H44" s="34"/>
      <c r="I44" s="34"/>
      <c r="J44" s="34"/>
      <c r="K44" s="34"/>
      <c r="L44" s="34"/>
    </row>
    <row r="45" spans="1:12" x14ac:dyDescent="0.35">
      <c r="A45" s="37"/>
      <c r="B45" s="39" t="s">
        <v>580</v>
      </c>
      <c r="C45" s="39" t="s">
        <v>581</v>
      </c>
      <c r="D45" s="39" t="s">
        <v>582</v>
      </c>
      <c r="E45" s="39" t="s">
        <v>583</v>
      </c>
      <c r="F45" s="39" t="s">
        <v>579</v>
      </c>
      <c r="G45" s="39"/>
      <c r="H45" s="39" t="str">
        <f>H4</f>
        <v>Summer 25</v>
      </c>
      <c r="I45" s="39" t="str">
        <f t="shared" ref="I45:L45" si="1">I4</f>
        <v>Fall 25</v>
      </c>
      <c r="J45" s="39" t="str">
        <f t="shared" si="1"/>
        <v>Winter 26</v>
      </c>
      <c r="K45" s="39" t="str">
        <f t="shared" si="1"/>
        <v>Spring 26</v>
      </c>
      <c r="L45" s="78" t="str">
        <f t="shared" si="1"/>
        <v>2025-26</v>
      </c>
    </row>
    <row r="46" spans="1:12" ht="15" thickBot="1" x14ac:dyDescent="0.4">
      <c r="A46" s="42" t="s">
        <v>44</v>
      </c>
      <c r="B46" s="44" t="s">
        <v>5</v>
      </c>
      <c r="C46" s="44" t="s">
        <v>5</v>
      </c>
      <c r="D46" s="44" t="s">
        <v>5</v>
      </c>
      <c r="E46" s="44" t="s">
        <v>5</v>
      </c>
      <c r="F46" s="44" t="s">
        <v>5</v>
      </c>
      <c r="G46" s="44"/>
      <c r="H46" s="44" t="s">
        <v>5</v>
      </c>
      <c r="I46" s="44" t="s">
        <v>5</v>
      </c>
      <c r="J46" s="44" t="s">
        <v>5</v>
      </c>
      <c r="K46" s="44" t="s">
        <v>5</v>
      </c>
      <c r="L46" s="79" t="s">
        <v>5</v>
      </c>
    </row>
    <row r="47" spans="1:12" x14ac:dyDescent="0.35">
      <c r="A47" s="46" t="s">
        <v>45</v>
      </c>
      <c r="B47" s="48" t="s">
        <v>91</v>
      </c>
      <c r="C47" s="48" t="s">
        <v>91</v>
      </c>
      <c r="D47" s="48" t="s">
        <v>91</v>
      </c>
      <c r="E47" s="48" t="s">
        <v>91</v>
      </c>
      <c r="F47" s="48" t="s">
        <v>91</v>
      </c>
      <c r="G47" s="48"/>
      <c r="H47" s="193" t="str" cm="1">
        <f t="array" ref="H47">IFERROR(_xlfn.XLOOKUP(1, (Data!$I:$I='Allocation Headcount'!$H$1) * (Data!$E:$E='Allocation Headcount'!$A47) * (Data!$C:$C='Allocation Headcount'!H$3)*(Data!$D:$D='Allocation Headcount'!$A$46), Data!$H:$H),"")</f>
        <v/>
      </c>
      <c r="I47" s="193" t="str" cm="1">
        <f t="array" ref="I47">IFERROR(_xlfn.XLOOKUP(1, (Data!$I:$I='Allocation Headcount'!$H$1) * (Data!$E:$E='Allocation Headcount'!$A47) * (Data!$C:$C='Allocation Headcount'!I$3)*(Data!$D:$D='Allocation Headcount'!$A$46), Data!$H:$H),"")</f>
        <v/>
      </c>
      <c r="J47" s="193" t="str" cm="1">
        <f t="array" ref="J47">IFERROR(_xlfn.XLOOKUP(1, (Data!$I:$I='Allocation Headcount'!$H$1) * (Data!$E:$E='Allocation Headcount'!$A47) * (Data!$C:$C='Allocation Headcount'!J$3)*(Data!$D:$D='Allocation Headcount'!$A$46), Data!$H:$H),"")</f>
        <v/>
      </c>
      <c r="K47" s="193" t="str" cm="1">
        <f t="array" ref="K47">IFERROR(_xlfn.XLOOKUP(1, (Data!$I:$I='Allocation Headcount'!$H$1) * (Data!$E:$E='Allocation Headcount'!$A47) * (Data!$C:$C='Allocation Headcount'!K$3)*(Data!$D:$D='Allocation Headcount'!$A$46), Data!$H:$H),"")</f>
        <v/>
      </c>
      <c r="L47" s="194" t="str" cm="1">
        <f t="array" ref="L47">IFERROR(_xlfn.XLOOKUP(1, (Data!$I:$I='Allocation Headcount'!$H$1) * (Data!$E:$E='Allocation Headcount'!$A47) * (Data!$C:$C='Allocation Headcount'!L$3)*(Data!$D:$D='Allocation Headcount'!$A$46), Data!$H:$H),"")</f>
        <v/>
      </c>
    </row>
    <row r="48" spans="1:12" x14ac:dyDescent="0.35">
      <c r="A48" s="51" t="s">
        <v>46</v>
      </c>
      <c r="B48" s="48" t="s">
        <v>91</v>
      </c>
      <c r="C48" s="52" t="s">
        <v>91</v>
      </c>
      <c r="D48" s="52" t="s">
        <v>91</v>
      </c>
      <c r="E48" s="52" t="s">
        <v>91</v>
      </c>
      <c r="F48" s="52" t="s">
        <v>91</v>
      </c>
      <c r="G48" s="52"/>
      <c r="H48" s="48" t="str" cm="1">
        <f t="array" ref="H48">IFERROR(_xlfn.XLOOKUP(1, (Data!$I:$I='Allocation Headcount'!$H$1) * (Data!$E:$E='Allocation Headcount'!$A48) * (Data!$C:$C='Allocation Headcount'!H$3)*(Data!$D:$D='Allocation Headcount'!$A$46), Data!$H:$H),"")</f>
        <v/>
      </c>
      <c r="I48" s="52" t="str" cm="1">
        <f t="array" ref="I48">IFERROR(_xlfn.XLOOKUP(1, (Data!$I:$I='Allocation Headcount'!$H$1) * (Data!$E:$E='Allocation Headcount'!$A48) * (Data!$C:$C='Allocation Headcount'!I$3)*(Data!$D:$D='Allocation Headcount'!$A$46), Data!$H:$H),"")</f>
        <v/>
      </c>
      <c r="J48" s="52" t="str" cm="1">
        <f t="array" ref="J48">IFERROR(_xlfn.XLOOKUP(1, (Data!$I:$I='Allocation Headcount'!$H$1) * (Data!$E:$E='Allocation Headcount'!$A48) * (Data!$C:$C='Allocation Headcount'!J$3)*(Data!$D:$D='Allocation Headcount'!$A$46), Data!$H:$H),"")</f>
        <v/>
      </c>
      <c r="K48" s="52" t="str" cm="1">
        <f t="array" ref="K48">IFERROR(_xlfn.XLOOKUP(1, (Data!$I:$I='Allocation Headcount'!$H$1) * (Data!$E:$E='Allocation Headcount'!$A48) * (Data!$C:$C='Allocation Headcount'!K$3)*(Data!$D:$D='Allocation Headcount'!$A$46), Data!$H:$H),"")</f>
        <v/>
      </c>
      <c r="L48" s="81" t="str" cm="1">
        <f t="array" ref="L48">IFERROR(_xlfn.XLOOKUP(1, (Data!$I:$I='Allocation Headcount'!$H$1) * (Data!$E:$E='Allocation Headcount'!$A48) * (Data!$C:$C='Allocation Headcount'!L$3)*(Data!$D:$D='Allocation Headcount'!$A$46), Data!$H:$H),"")</f>
        <v/>
      </c>
    </row>
    <row r="49" spans="1:12" x14ac:dyDescent="0.35">
      <c r="A49" s="53" t="s">
        <v>61</v>
      </c>
      <c r="B49" s="54"/>
      <c r="C49" s="55"/>
      <c r="D49" s="55"/>
      <c r="E49" s="55"/>
      <c r="F49" s="55"/>
      <c r="G49" s="55"/>
      <c r="H49" s="54"/>
      <c r="I49" s="54"/>
      <c r="J49" s="54"/>
      <c r="K49" s="55"/>
      <c r="L49" s="82"/>
    </row>
    <row r="50" spans="1:12" x14ac:dyDescent="0.35">
      <c r="A50" s="51" t="s">
        <v>47</v>
      </c>
      <c r="B50" s="48">
        <v>2171</v>
      </c>
      <c r="C50" s="52">
        <v>4351</v>
      </c>
      <c r="D50" s="52">
        <v>4131</v>
      </c>
      <c r="E50" s="52">
        <v>4057</v>
      </c>
      <c r="F50" s="52">
        <v>7371</v>
      </c>
      <c r="G50" s="52"/>
      <c r="H50" s="48" cm="1">
        <f t="array" ref="H50">IFERROR(_xlfn.XLOOKUP(1, (Data!$I:$I='Allocation Headcount'!$H$1) * (Data!$E:$E='Allocation Headcount'!$A50) * (Data!$C:$C='Allocation Headcount'!H$3)*(Data!$D:$D='Allocation Headcount'!$A$46), Data!$H:$H),"")</f>
        <v>1827</v>
      </c>
      <c r="I50" s="52" cm="1">
        <f t="array" ref="I50">IFERROR(_xlfn.XLOOKUP(1, (Data!$I:$I='Allocation Headcount'!$H$1) * (Data!$E:$E='Allocation Headcount'!$A50) * (Data!$C:$C='Allocation Headcount'!I$3)*(Data!$D:$D='Allocation Headcount'!$A$46), Data!$H:$H),"")</f>
        <v>4103</v>
      </c>
      <c r="J50" s="52" t="str" cm="1">
        <f t="array" ref="J50">IFERROR(_xlfn.XLOOKUP(1, (Data!$I:$I='Allocation Headcount'!$H$1) * (Data!$E:$E='Allocation Headcount'!$A50) * (Data!$C:$C='Allocation Headcount'!J$3)*(Data!$D:$D='Allocation Headcount'!$A$46), Data!$H:$H),"")</f>
        <v/>
      </c>
      <c r="K50" s="52" t="str" cm="1">
        <f t="array" ref="K50">IFERROR(_xlfn.XLOOKUP(1, (Data!$I:$I='Allocation Headcount'!$H$1) * (Data!$E:$E='Allocation Headcount'!$A50) * (Data!$C:$C='Allocation Headcount'!K$3)*(Data!$D:$D='Allocation Headcount'!$A$46), Data!$H:$H),"")</f>
        <v/>
      </c>
      <c r="L50" s="81" cm="1">
        <f t="array" ref="L50">IFERROR(_xlfn.XLOOKUP(1, (Data!$I:$I='Allocation Headcount'!$H$1) * (Data!$E:$E='Allocation Headcount'!$A50) * (Data!$C:$C='Allocation Headcount'!L$3)*(Data!$D:$D='Allocation Headcount'!$A$46), Data!$H:$H),"")</f>
        <v>4889</v>
      </c>
    </row>
    <row r="51" spans="1:12" x14ac:dyDescent="0.35">
      <c r="A51" s="51" t="s">
        <v>48</v>
      </c>
      <c r="B51" s="48">
        <v>2351</v>
      </c>
      <c r="C51" s="49">
        <v>4235</v>
      </c>
      <c r="D51" s="49">
        <v>4121</v>
      </c>
      <c r="E51" s="49">
        <v>4109</v>
      </c>
      <c r="F51" s="49">
        <v>7125</v>
      </c>
      <c r="G51" s="49"/>
      <c r="H51" s="48" cm="1">
        <f t="array" ref="H51">IFERROR(_xlfn.XLOOKUP(1, (Data!$I:$I='Allocation Headcount'!$H$1) * (Data!$E:$E='Allocation Headcount'!$A51) * (Data!$C:$C='Allocation Headcount'!H$3)*(Data!$D:$D='Allocation Headcount'!$A$46), Data!$H:$H),"")</f>
        <v>2445</v>
      </c>
      <c r="I51" s="49" cm="1">
        <f t="array" ref="I51">IFERROR(_xlfn.XLOOKUP(1, (Data!$I:$I='Allocation Headcount'!$H$1) * (Data!$E:$E='Allocation Headcount'!$A51) * (Data!$C:$C='Allocation Headcount'!I$3)*(Data!$D:$D='Allocation Headcount'!$A$46), Data!$H:$H),"")</f>
        <v>4997</v>
      </c>
      <c r="J51" s="49" t="str" cm="1">
        <f t="array" ref="J51">IFERROR(_xlfn.XLOOKUP(1, (Data!$I:$I='Allocation Headcount'!$H$1) * (Data!$E:$E='Allocation Headcount'!$A51) * (Data!$C:$C='Allocation Headcount'!J$3)*(Data!$D:$D='Allocation Headcount'!$A$46), Data!$H:$H),"")</f>
        <v/>
      </c>
      <c r="K51" s="49" t="str" cm="1">
        <f t="array" ref="K51">IFERROR(_xlfn.XLOOKUP(1, (Data!$I:$I='Allocation Headcount'!$H$1) * (Data!$E:$E='Allocation Headcount'!$A51) * (Data!$C:$C='Allocation Headcount'!K$3)*(Data!$D:$D='Allocation Headcount'!$A$46), Data!$H:$H),"")</f>
        <v/>
      </c>
      <c r="L51" s="80" cm="1">
        <f t="array" ref="L51">IFERROR(_xlfn.XLOOKUP(1, (Data!$I:$I='Allocation Headcount'!$H$1) * (Data!$E:$E='Allocation Headcount'!$A51) * (Data!$C:$C='Allocation Headcount'!L$3)*(Data!$D:$D='Allocation Headcount'!$A$46), Data!$H:$H),"")</f>
        <v>5938</v>
      </c>
    </row>
    <row r="52" spans="1:12" x14ac:dyDescent="0.35">
      <c r="A52" s="51" t="s">
        <v>49</v>
      </c>
      <c r="B52" s="48">
        <v>2281</v>
      </c>
      <c r="C52" s="52">
        <v>4978</v>
      </c>
      <c r="D52" s="52">
        <v>4767</v>
      </c>
      <c r="E52" s="52">
        <v>4661</v>
      </c>
      <c r="F52" s="52">
        <v>7947</v>
      </c>
      <c r="G52" s="52"/>
      <c r="H52" s="48" cm="1">
        <f t="array" ref="H52">IFERROR(_xlfn.XLOOKUP(1, (Data!$I:$I='Allocation Headcount'!$H$1) * (Data!$E:$E='Allocation Headcount'!$A52) * (Data!$C:$C='Allocation Headcount'!H$3)*(Data!$D:$D='Allocation Headcount'!$A$46), Data!$H:$H),"")</f>
        <v>2235</v>
      </c>
      <c r="I52" s="52" cm="1">
        <f t="array" ref="I52">IFERROR(_xlfn.XLOOKUP(1, (Data!$I:$I='Allocation Headcount'!$H$1) * (Data!$E:$E='Allocation Headcount'!$A52) * (Data!$C:$C='Allocation Headcount'!I$3)*(Data!$D:$D='Allocation Headcount'!$A$46), Data!$H:$H),"")</f>
        <v>4778</v>
      </c>
      <c r="J52" s="52" t="str" cm="1">
        <f t="array" ref="J52">IFERROR(_xlfn.XLOOKUP(1, (Data!$I:$I='Allocation Headcount'!$H$1) * (Data!$E:$E='Allocation Headcount'!$A52) * (Data!$C:$C='Allocation Headcount'!J$3)*(Data!$D:$D='Allocation Headcount'!$A$46), Data!$H:$H),"")</f>
        <v/>
      </c>
      <c r="K52" s="52" t="str" cm="1">
        <f t="array" ref="K52">IFERROR(_xlfn.XLOOKUP(1, (Data!$I:$I='Allocation Headcount'!$H$1) * (Data!$E:$E='Allocation Headcount'!$A52) * (Data!$C:$C='Allocation Headcount'!K$3)*(Data!$D:$D='Allocation Headcount'!$A$46), Data!$H:$H),"")</f>
        <v/>
      </c>
      <c r="L52" s="81" cm="1">
        <f t="array" ref="L52">IFERROR(_xlfn.XLOOKUP(1, (Data!$I:$I='Allocation Headcount'!$H$1) * (Data!$E:$E='Allocation Headcount'!$A52) * (Data!$C:$C='Allocation Headcount'!L$3)*(Data!$D:$D='Allocation Headcount'!$A$46), Data!$H:$H),"")</f>
        <v>5796</v>
      </c>
    </row>
    <row r="53" spans="1:12" x14ac:dyDescent="0.35">
      <c r="A53" s="53" t="s">
        <v>27</v>
      </c>
      <c r="B53" s="54">
        <v>6748</v>
      </c>
      <c r="C53" s="56">
        <v>13458</v>
      </c>
      <c r="D53" s="56">
        <v>12912</v>
      </c>
      <c r="E53" s="56">
        <v>12707</v>
      </c>
      <c r="F53" s="56">
        <v>21801</v>
      </c>
      <c r="G53" s="56"/>
      <c r="H53" s="56" cm="1">
        <f t="array" ref="H53">IFERROR(_xlfn.XLOOKUP(1, (Data!$I:$I='Allocation Headcount'!$H$1) * (Data!$E:$E='Allocation Headcount'!$A53) * (Data!$C:$C='Allocation Headcount'!H$3)*(Data!$D:$D='Allocation Headcount'!$A$5), Data!$H:$H),"")</f>
        <v>6428</v>
      </c>
      <c r="I53" s="56" cm="1">
        <f t="array" ref="I53">IFERROR(_xlfn.XLOOKUP(1, (Data!$I:$I='Allocation Headcount'!$H$1) * (Data!$E:$E='Allocation Headcount'!$A53) * (Data!$C:$C='Allocation Headcount'!I$3)*(Data!$D:$D='Allocation Headcount'!$A$5), Data!$H:$H),"")</f>
        <v>13758</v>
      </c>
      <c r="J53" s="56" t="str" cm="1">
        <f t="array" ref="J53">IFERROR(_xlfn.XLOOKUP(1, (Data!$I:$I='Allocation Headcount'!$H$1) * (Data!$E:$E='Allocation Headcount'!$A53) * (Data!$C:$C='Allocation Headcount'!J$3)*(Data!$D:$D='Allocation Headcount'!$A$5), Data!$H:$H),"")</f>
        <v/>
      </c>
      <c r="K53" s="56" t="str" cm="1">
        <f t="array" ref="K53">IFERROR(_xlfn.XLOOKUP(1, (Data!$I:$I='Allocation Headcount'!$H$1) * (Data!$E:$E='Allocation Headcount'!$A53) * (Data!$C:$C='Allocation Headcount'!K$3)*(Data!$D:$D='Allocation Headcount'!$A$5), Data!$H:$H),"")</f>
        <v/>
      </c>
      <c r="L53" s="83" cm="1">
        <f t="array" ref="L53">_xlfn.XLOOKUP(1, (Data!$I:$I='Allocation Headcount'!$H$1) * (Data!$E:$E='Allocation Headcount'!$A53) * (Data!$C:$C='Allocation Headcount'!L$3)*(Data!$D:$D='Allocation Headcount'!$A$5), Data!$H:$H)</f>
        <v>16359</v>
      </c>
    </row>
    <row r="54" spans="1:12" x14ac:dyDescent="0.35">
      <c r="A54" s="51" t="s">
        <v>31</v>
      </c>
      <c r="B54" s="48">
        <v>3528</v>
      </c>
      <c r="C54" s="49">
        <v>7537</v>
      </c>
      <c r="D54" s="49">
        <v>7262</v>
      </c>
      <c r="E54" s="49">
        <v>6976</v>
      </c>
      <c r="F54" s="49">
        <v>12435</v>
      </c>
      <c r="G54" s="49"/>
      <c r="H54" s="48" cm="1">
        <f t="array" ref="H54">IFERROR(_xlfn.XLOOKUP(1, (Data!$I:$I='Allocation Headcount'!$H$1) * (Data!$E:$E='Allocation Headcount'!$A54) * (Data!$C:$C='Allocation Headcount'!H$3)*(Data!$D:$D='Allocation Headcount'!$A$46), Data!$H:$H),"")</f>
        <v>3263</v>
      </c>
      <c r="I54" s="48" cm="1">
        <f t="array" ref="I54">IFERROR(_xlfn.XLOOKUP(1, (Data!$I:$I='Allocation Headcount'!$H$1) * (Data!$E:$E='Allocation Headcount'!$A54) * (Data!$C:$C='Allocation Headcount'!I$3)*(Data!$D:$D='Allocation Headcount'!$A$46), Data!$H:$H),"")</f>
        <v>7424</v>
      </c>
      <c r="J54" s="48" t="str" cm="1">
        <f t="array" ref="J54">IFERROR(_xlfn.XLOOKUP(1, (Data!$I:$I='Allocation Headcount'!$H$1) * (Data!$E:$E='Allocation Headcount'!$A54) * (Data!$C:$C='Allocation Headcount'!J$3)*(Data!$D:$D='Allocation Headcount'!$A$46), Data!$H:$H),"")</f>
        <v/>
      </c>
      <c r="K54" s="48" t="str" cm="1">
        <f t="array" ref="K54">IFERROR(_xlfn.XLOOKUP(1, (Data!$I:$I='Allocation Headcount'!$H$1) * (Data!$E:$E='Allocation Headcount'!$A54) * (Data!$C:$C='Allocation Headcount'!K$3)*(Data!$D:$D='Allocation Headcount'!$A$46), Data!$H:$H),"")</f>
        <v/>
      </c>
      <c r="L54" s="195" cm="1">
        <f t="array" ref="L54">IFERROR(_xlfn.XLOOKUP(1, (Data!$I:$I='Allocation Headcount'!$H$1) * (Data!$E:$E='Allocation Headcount'!$A54) * (Data!$C:$C='Allocation Headcount'!L$3)*(Data!$D:$D='Allocation Headcount'!$A$46), Data!$H:$H),"")</f>
        <v>8560</v>
      </c>
    </row>
    <row r="55" spans="1:12" x14ac:dyDescent="0.35">
      <c r="A55" s="51" t="s">
        <v>51</v>
      </c>
      <c r="B55" s="48">
        <v>867</v>
      </c>
      <c r="C55" s="52">
        <v>3296</v>
      </c>
      <c r="D55" s="52">
        <v>3151</v>
      </c>
      <c r="E55" s="52">
        <v>3062</v>
      </c>
      <c r="F55" s="52">
        <v>4807</v>
      </c>
      <c r="G55" s="52"/>
      <c r="H55" s="48" cm="1">
        <f t="array" ref="H55">IFERROR(_xlfn.XLOOKUP(1, (Data!$I:$I='Allocation Headcount'!$H$1) * (Data!$E:$E='Allocation Headcount'!$A55) * (Data!$C:$C='Allocation Headcount'!H$3)*(Data!$D:$D='Allocation Headcount'!$A$46), Data!$H:$H),"")</f>
        <v>949</v>
      </c>
      <c r="I55" s="52" cm="1">
        <f t="array" ref="I55">IFERROR(_xlfn.XLOOKUP(1, (Data!$I:$I='Allocation Headcount'!$H$1) * (Data!$E:$E='Allocation Headcount'!$A55) * (Data!$C:$C='Allocation Headcount'!I$3)*(Data!$D:$D='Allocation Headcount'!$A$46), Data!$H:$H),"")</f>
        <v>3413</v>
      </c>
      <c r="J55" s="52" t="str" cm="1">
        <f t="array" ref="J55">IFERROR(_xlfn.XLOOKUP(1, (Data!$I:$I='Allocation Headcount'!$H$1) * (Data!$E:$E='Allocation Headcount'!$A55) * (Data!$C:$C='Allocation Headcount'!J$3)*(Data!$D:$D='Allocation Headcount'!$A$46), Data!$H:$H),"")</f>
        <v/>
      </c>
      <c r="K55" s="52" t="str" cm="1">
        <f t="array" ref="K55">IFERROR(_xlfn.XLOOKUP(1, (Data!$I:$I='Allocation Headcount'!$H$1) * (Data!$E:$E='Allocation Headcount'!$A55) * (Data!$C:$C='Allocation Headcount'!K$3)*(Data!$D:$D='Allocation Headcount'!$A$46), Data!$H:$H),"")</f>
        <v/>
      </c>
      <c r="L55" s="81" cm="1">
        <f t="array" ref="L55">IFERROR(_xlfn.XLOOKUP(1, (Data!$I:$I='Allocation Headcount'!$H$1) * (Data!$E:$E='Allocation Headcount'!$A55) * (Data!$C:$C='Allocation Headcount'!L$3)*(Data!$D:$D='Allocation Headcount'!$A$46), Data!$H:$H),"")</f>
        <v>3722</v>
      </c>
    </row>
    <row r="56" spans="1:12" ht="15" thickBot="1" x14ac:dyDescent="0.4">
      <c r="A56" s="57" t="s">
        <v>31</v>
      </c>
      <c r="B56" s="59">
        <v>4352</v>
      </c>
      <c r="C56" s="60">
        <v>10739</v>
      </c>
      <c r="D56" s="60">
        <v>10295</v>
      </c>
      <c r="E56" s="60">
        <v>9939</v>
      </c>
      <c r="F56" s="60">
        <v>16770</v>
      </c>
      <c r="G56" s="60"/>
      <c r="H56" s="196" cm="1">
        <f t="array" ref="H56">IFERROR(_xlfn.XLOOKUP(1, (Data!$I:$I='Allocation Headcount'!$H$1) * (Data!$E:$E='Allocation Headcount'!$A56) * (Data!$C:$C='Allocation Headcount'!H$3)*(Data!$D:$D='Allocation Headcount'!$A$5), Data!$H:$H),"")</f>
        <v>4175</v>
      </c>
      <c r="I56" s="196" cm="1">
        <f t="array" ref="I56">IFERROR(_xlfn.XLOOKUP(1, (Data!$I:$I='Allocation Headcount'!$H$1) * (Data!$E:$E='Allocation Headcount'!$A56) * (Data!$C:$C='Allocation Headcount'!I$3)*(Data!$D:$D='Allocation Headcount'!$A$5), Data!$H:$H),"")</f>
        <v>10754</v>
      </c>
      <c r="J56" s="196" t="str" cm="1">
        <f t="array" ref="J56">IFERROR(_xlfn.XLOOKUP(1, (Data!$I:$I='Allocation Headcount'!$H$1) * (Data!$E:$E='Allocation Headcount'!$A56) * (Data!$C:$C='Allocation Headcount'!J$3)*(Data!$D:$D='Allocation Headcount'!$A$5), Data!$H:$H),"")</f>
        <v/>
      </c>
      <c r="K56" s="196" t="str" cm="1">
        <f t="array" ref="K56">IFERROR(_xlfn.XLOOKUP(1, (Data!$I:$I='Allocation Headcount'!$H$1) * (Data!$E:$E='Allocation Headcount'!$A56) * (Data!$C:$C='Allocation Headcount'!K$3)*(Data!$D:$D='Allocation Headcount'!$A$5), Data!$H:$H),"")</f>
        <v/>
      </c>
      <c r="L56" s="197" cm="1">
        <f t="array" ref="L56">_xlfn.XLOOKUP(1, (Data!$I:$I='Allocation Headcount'!$H$1) * (Data!$E:$E='Allocation Headcount'!$A56) * (Data!$C:$C='Allocation Headcount'!L$3)*(Data!$D:$D='Allocation Headcount'!$A$5), Data!$H:$H)</f>
        <v>12119</v>
      </c>
    </row>
    <row r="57" spans="1:12" x14ac:dyDescent="0.35">
      <c r="A57" s="62"/>
      <c r="B57" s="32"/>
      <c r="C57" s="32"/>
      <c r="D57" s="32"/>
      <c r="E57" s="32"/>
      <c r="F57" s="32"/>
      <c r="G57" s="32"/>
      <c r="H57" s="32"/>
      <c r="I57" s="32"/>
      <c r="J57" s="32"/>
      <c r="K57" s="32"/>
      <c r="L57" s="32"/>
    </row>
    <row r="58" spans="1:12" x14ac:dyDescent="0.35">
      <c r="A58" s="32"/>
      <c r="B58" s="32"/>
      <c r="C58" s="32"/>
      <c r="D58" s="32"/>
      <c r="E58" s="32"/>
      <c r="F58" s="32"/>
      <c r="G58" s="32"/>
      <c r="H58" s="32"/>
      <c r="I58" s="32"/>
      <c r="J58" s="32"/>
      <c r="K58" s="32"/>
      <c r="L58" s="32"/>
    </row>
    <row r="59" spans="1:12" x14ac:dyDescent="0.3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92D84-6B5C-4B05-9F21-D941989178A2}">
  <dimension ref="A1:M56"/>
  <sheetViews>
    <sheetView workbookViewId="0">
      <selection activeCell="K3" sqref="K3"/>
    </sheetView>
  </sheetViews>
  <sheetFormatPr defaultRowHeight="14.5" x14ac:dyDescent="0.35"/>
  <cols>
    <col min="1" max="1" width="30.7265625" customWidth="1"/>
  </cols>
  <sheetData>
    <row r="1" spans="1:13" x14ac:dyDescent="0.35">
      <c r="A1" s="1" t="s">
        <v>92</v>
      </c>
    </row>
    <row r="2" spans="1:13" x14ac:dyDescent="0.35">
      <c r="A2" s="4" t="s">
        <v>0</v>
      </c>
    </row>
    <row r="3" spans="1:13" ht="15" thickBot="1" x14ac:dyDescent="0.4">
      <c r="A3" s="4" t="str">
        <f>CONCATENATE("For Academic Year ",Data!$X$3)</f>
        <v>For Academic Year 2025-26</v>
      </c>
      <c r="K3" s="339" t="s">
        <v>738</v>
      </c>
    </row>
    <row r="4" spans="1:13" x14ac:dyDescent="0.35">
      <c r="A4" s="6"/>
      <c r="B4" s="7" t="s">
        <v>1</v>
      </c>
      <c r="C4" s="7" t="s">
        <v>1</v>
      </c>
      <c r="D4" s="158" t="s">
        <v>1</v>
      </c>
      <c r="E4" s="7" t="s">
        <v>3</v>
      </c>
      <c r="F4" s="7" t="s">
        <v>3</v>
      </c>
      <c r="G4" s="158" t="s">
        <v>3</v>
      </c>
      <c r="H4" s="7" t="s">
        <v>579</v>
      </c>
      <c r="I4" s="7" t="s">
        <v>579</v>
      </c>
      <c r="J4" s="158" t="s">
        <v>579</v>
      </c>
      <c r="K4" s="7" t="str">
        <f>Data!$X$3</f>
        <v>2025-26</v>
      </c>
      <c r="L4" s="7" t="str">
        <f>Data!$X$3</f>
        <v>2025-26</v>
      </c>
      <c r="M4" s="158" t="str">
        <f>Data!$X$3</f>
        <v>2025-26</v>
      </c>
    </row>
    <row r="5" spans="1:13" ht="15" thickBot="1" x14ac:dyDescent="0.4">
      <c r="A5" s="9" t="s">
        <v>4</v>
      </c>
      <c r="B5" s="10" t="s">
        <v>81</v>
      </c>
      <c r="C5" s="10" t="s">
        <v>82</v>
      </c>
      <c r="D5" s="159" t="s">
        <v>90</v>
      </c>
      <c r="E5" s="10" t="s">
        <v>81</v>
      </c>
      <c r="F5" s="10" t="s">
        <v>82</v>
      </c>
      <c r="G5" s="159" t="s">
        <v>90</v>
      </c>
      <c r="H5" s="10" t="s">
        <v>81</v>
      </c>
      <c r="I5" s="10" t="s">
        <v>82</v>
      </c>
      <c r="J5" s="159" t="s">
        <v>90</v>
      </c>
      <c r="K5" s="10" t="s">
        <v>81</v>
      </c>
      <c r="L5" s="10" t="s">
        <v>82</v>
      </c>
      <c r="M5" s="159" t="s">
        <v>90</v>
      </c>
    </row>
    <row r="6" spans="1:13" x14ac:dyDescent="0.35">
      <c r="A6" s="184" t="s">
        <v>7</v>
      </c>
      <c r="B6" s="160">
        <v>5080</v>
      </c>
      <c r="C6" s="161"/>
      <c r="D6" s="162">
        <v>5080</v>
      </c>
      <c r="E6" s="160">
        <v>5073</v>
      </c>
      <c r="F6" s="161"/>
      <c r="G6" s="162">
        <v>5073</v>
      </c>
      <c r="H6" s="160">
        <v>5023</v>
      </c>
      <c r="I6" s="161"/>
      <c r="J6" s="162">
        <v>5023</v>
      </c>
      <c r="K6" s="160" cm="1">
        <f t="array" ref="K6:K35">IFERROR(_xlfn.XLOOKUP(1, (K$4='Allocation Headcount'!$L$4)*('Base Headcount'!$A6='Allocation Headcount'!$A6), 'Allocation Headcount'!$L$6:$L$35),"")</f>
        <v>3839</v>
      </c>
      <c r="L6" s="161"/>
      <c r="M6" s="162">
        <f>ROUND(SUM(K6:L6),0)</f>
        <v>3839</v>
      </c>
    </row>
    <row r="7" spans="1:13" x14ac:dyDescent="0.35">
      <c r="A7" s="14" t="s">
        <v>83</v>
      </c>
      <c r="B7" s="163">
        <v>13282</v>
      </c>
      <c r="C7" s="164"/>
      <c r="D7" s="165">
        <v>13282</v>
      </c>
      <c r="E7" s="163">
        <v>12255</v>
      </c>
      <c r="F7" s="164"/>
      <c r="G7" s="165">
        <v>12255</v>
      </c>
      <c r="H7" s="163">
        <v>13067</v>
      </c>
      <c r="I7" s="164"/>
      <c r="J7" s="165">
        <v>13067</v>
      </c>
      <c r="K7" s="163">
        <v>10111</v>
      </c>
      <c r="L7" s="164"/>
      <c r="M7" s="165">
        <f t="shared" ref="M7:M35" si="0">ROUND(SUM(K7:L7),0)</f>
        <v>10111</v>
      </c>
    </row>
    <row r="8" spans="1:13" x14ac:dyDescent="0.35">
      <c r="A8" s="12" t="s">
        <v>9</v>
      </c>
      <c r="B8" s="166">
        <v>2386</v>
      </c>
      <c r="C8" s="167"/>
      <c r="D8" s="165">
        <v>2386</v>
      </c>
      <c r="E8" s="166">
        <v>2516</v>
      </c>
      <c r="F8" s="167"/>
      <c r="G8" s="165">
        <v>2516</v>
      </c>
      <c r="H8" s="166">
        <v>2845</v>
      </c>
      <c r="I8" s="167"/>
      <c r="J8" s="165">
        <v>2845</v>
      </c>
      <c r="K8" s="166">
        <v>2250</v>
      </c>
      <c r="L8" s="167"/>
      <c r="M8" s="165">
        <f t="shared" si="0"/>
        <v>2250</v>
      </c>
    </row>
    <row r="9" spans="1:13" x14ac:dyDescent="0.35">
      <c r="A9" s="14" t="s">
        <v>10</v>
      </c>
      <c r="B9" s="163">
        <v>2749</v>
      </c>
      <c r="C9" s="164"/>
      <c r="D9" s="165">
        <v>2749</v>
      </c>
      <c r="E9" s="163">
        <v>3075</v>
      </c>
      <c r="F9" s="164"/>
      <c r="G9" s="165">
        <v>3075</v>
      </c>
      <c r="H9" s="163">
        <v>2950</v>
      </c>
      <c r="I9" s="164"/>
      <c r="J9" s="165">
        <v>2950</v>
      </c>
      <c r="K9" s="163">
        <v>1838</v>
      </c>
      <c r="L9" s="164"/>
      <c r="M9" s="165">
        <f t="shared" si="0"/>
        <v>1838</v>
      </c>
    </row>
    <row r="10" spans="1:13" x14ac:dyDescent="0.35">
      <c r="A10" s="12" t="s">
        <v>11</v>
      </c>
      <c r="B10" s="166">
        <v>2140</v>
      </c>
      <c r="C10" s="167"/>
      <c r="D10" s="165">
        <v>2140</v>
      </c>
      <c r="E10" s="166">
        <v>2279</v>
      </c>
      <c r="F10" s="167"/>
      <c r="G10" s="165">
        <v>2279</v>
      </c>
      <c r="H10" s="166">
        <v>2318</v>
      </c>
      <c r="I10" s="167"/>
      <c r="J10" s="165">
        <v>2318</v>
      </c>
      <c r="K10" s="166">
        <v>1953</v>
      </c>
      <c r="L10" s="167"/>
      <c r="M10" s="165">
        <f t="shared" si="0"/>
        <v>1953</v>
      </c>
    </row>
    <row r="11" spans="1:13" x14ac:dyDescent="0.35">
      <c r="A11" s="14" t="s">
        <v>12</v>
      </c>
      <c r="B11" s="163">
        <v>2686</v>
      </c>
      <c r="C11" s="164"/>
      <c r="D11" s="165">
        <v>2686</v>
      </c>
      <c r="E11" s="163">
        <v>2630</v>
      </c>
      <c r="F11" s="164"/>
      <c r="G11" s="165">
        <v>2630</v>
      </c>
      <c r="H11" s="163">
        <v>2726</v>
      </c>
      <c r="I11" s="164"/>
      <c r="J11" s="165">
        <v>2726</v>
      </c>
      <c r="K11" s="163">
        <v>2074</v>
      </c>
      <c r="L11" s="164"/>
      <c r="M11" s="165">
        <f t="shared" si="0"/>
        <v>2074</v>
      </c>
    </row>
    <row r="12" spans="1:13" x14ac:dyDescent="0.35">
      <c r="A12" s="12" t="s">
        <v>13</v>
      </c>
      <c r="B12" s="166">
        <v>9725</v>
      </c>
      <c r="C12" s="167"/>
      <c r="D12" s="165">
        <v>9725</v>
      </c>
      <c r="E12" s="166">
        <v>9918</v>
      </c>
      <c r="F12" s="167"/>
      <c r="G12" s="165">
        <v>9918</v>
      </c>
      <c r="H12" s="166">
        <v>10218</v>
      </c>
      <c r="I12" s="167"/>
      <c r="J12" s="165">
        <v>10218</v>
      </c>
      <c r="K12" s="166">
        <v>7749</v>
      </c>
      <c r="L12" s="167"/>
      <c r="M12" s="165">
        <f t="shared" si="0"/>
        <v>7749</v>
      </c>
    </row>
    <row r="13" spans="1:13" x14ac:dyDescent="0.35">
      <c r="A13" s="14" t="s">
        <v>14</v>
      </c>
      <c r="B13" s="163">
        <v>4483</v>
      </c>
      <c r="C13" s="164"/>
      <c r="D13" s="165">
        <v>4483</v>
      </c>
      <c r="E13" s="163">
        <v>5192</v>
      </c>
      <c r="F13" s="164"/>
      <c r="G13" s="165">
        <v>5192</v>
      </c>
      <c r="H13" s="163">
        <v>5882</v>
      </c>
      <c r="I13" s="164"/>
      <c r="J13" s="165">
        <v>5882</v>
      </c>
      <c r="K13" s="163">
        <v>4569</v>
      </c>
      <c r="L13" s="164"/>
      <c r="M13" s="165">
        <f t="shared" si="0"/>
        <v>4569</v>
      </c>
    </row>
    <row r="14" spans="1:13" x14ac:dyDescent="0.35">
      <c r="A14" s="12" t="s">
        <v>15</v>
      </c>
      <c r="B14" s="166">
        <v>8528</v>
      </c>
      <c r="C14" s="167"/>
      <c r="D14" s="165">
        <v>8528</v>
      </c>
      <c r="E14" s="166">
        <v>9031</v>
      </c>
      <c r="F14" s="167"/>
      <c r="G14" s="165">
        <v>9031</v>
      </c>
      <c r="H14" s="166">
        <v>9861</v>
      </c>
      <c r="I14" s="167"/>
      <c r="J14" s="165">
        <v>9861</v>
      </c>
      <c r="K14" s="166">
        <v>7469</v>
      </c>
      <c r="L14" s="167"/>
      <c r="M14" s="165">
        <f t="shared" si="0"/>
        <v>7469</v>
      </c>
    </row>
    <row r="15" spans="1:13" x14ac:dyDescent="0.35">
      <c r="A15" s="14" t="s">
        <v>16</v>
      </c>
      <c r="B15" s="163">
        <v>7565</v>
      </c>
      <c r="C15" s="164"/>
      <c r="D15" s="165">
        <v>7565</v>
      </c>
      <c r="E15" s="163">
        <v>7718</v>
      </c>
      <c r="F15" s="164"/>
      <c r="G15" s="165">
        <v>7718</v>
      </c>
      <c r="H15" s="163">
        <v>8373</v>
      </c>
      <c r="I15" s="164"/>
      <c r="J15" s="165">
        <v>8373</v>
      </c>
      <c r="K15" s="163">
        <v>6584</v>
      </c>
      <c r="L15" s="164"/>
      <c r="M15" s="165">
        <f t="shared" si="0"/>
        <v>6584</v>
      </c>
    </row>
    <row r="16" spans="1:13" x14ac:dyDescent="0.35">
      <c r="A16" s="12" t="s">
        <v>17</v>
      </c>
      <c r="B16" s="166">
        <v>8775</v>
      </c>
      <c r="C16" s="167"/>
      <c r="D16" s="165">
        <v>8775</v>
      </c>
      <c r="E16" s="166">
        <v>8196</v>
      </c>
      <c r="F16" s="167"/>
      <c r="G16" s="165">
        <v>8196</v>
      </c>
      <c r="H16" s="166">
        <v>8609</v>
      </c>
      <c r="I16" s="167"/>
      <c r="J16" s="165">
        <v>8609</v>
      </c>
      <c r="K16" s="166">
        <v>6830</v>
      </c>
      <c r="L16" s="167"/>
      <c r="M16" s="165">
        <f t="shared" si="0"/>
        <v>6830</v>
      </c>
    </row>
    <row r="17" spans="1:13" x14ac:dyDescent="0.35">
      <c r="A17" s="14" t="s">
        <v>84</v>
      </c>
      <c r="B17" s="163">
        <v>2017</v>
      </c>
      <c r="C17" s="164"/>
      <c r="D17" s="165">
        <v>2017</v>
      </c>
      <c r="E17" s="163">
        <v>2031</v>
      </c>
      <c r="F17" s="164"/>
      <c r="G17" s="165">
        <v>2031</v>
      </c>
      <c r="H17" s="163">
        <v>1992</v>
      </c>
      <c r="I17" s="164"/>
      <c r="J17" s="165">
        <v>1992</v>
      </c>
      <c r="K17" s="163">
        <v>1504</v>
      </c>
      <c r="L17" s="164"/>
      <c r="M17" s="165">
        <f t="shared" si="0"/>
        <v>1504</v>
      </c>
    </row>
    <row r="18" spans="1:13" x14ac:dyDescent="0.35">
      <c r="A18" s="12" t="s">
        <v>19</v>
      </c>
      <c r="B18" s="166">
        <v>7564</v>
      </c>
      <c r="C18" s="167"/>
      <c r="D18" s="165">
        <v>7564</v>
      </c>
      <c r="E18" s="166">
        <v>8125</v>
      </c>
      <c r="F18" s="167"/>
      <c r="G18" s="165">
        <v>8125</v>
      </c>
      <c r="H18" s="166">
        <v>8523</v>
      </c>
      <c r="I18" s="167"/>
      <c r="J18" s="165">
        <v>8523</v>
      </c>
      <c r="K18" s="166">
        <v>6820</v>
      </c>
      <c r="L18" s="167"/>
      <c r="M18" s="165">
        <f t="shared" si="0"/>
        <v>6820</v>
      </c>
    </row>
    <row r="19" spans="1:13" x14ac:dyDescent="0.35">
      <c r="A19" s="14" t="s">
        <v>20</v>
      </c>
      <c r="B19" s="163">
        <v>11413</v>
      </c>
      <c r="C19" s="164"/>
      <c r="D19" s="165">
        <v>11413</v>
      </c>
      <c r="E19" s="163">
        <v>12137</v>
      </c>
      <c r="F19" s="164"/>
      <c r="G19" s="165">
        <v>12137</v>
      </c>
      <c r="H19" s="163">
        <v>10981</v>
      </c>
      <c r="I19" s="164"/>
      <c r="J19" s="165">
        <v>10981</v>
      </c>
      <c r="K19" s="163">
        <v>7649</v>
      </c>
      <c r="L19" s="164"/>
      <c r="M19" s="165">
        <f t="shared" si="0"/>
        <v>7649</v>
      </c>
    </row>
    <row r="20" spans="1:13" x14ac:dyDescent="0.35">
      <c r="A20" s="12" t="s">
        <v>21</v>
      </c>
      <c r="B20" s="166">
        <v>4288</v>
      </c>
      <c r="C20" s="167"/>
      <c r="D20" s="165">
        <v>4288</v>
      </c>
      <c r="E20" s="166">
        <v>4578</v>
      </c>
      <c r="F20" s="167"/>
      <c r="G20" s="165">
        <v>4578</v>
      </c>
      <c r="H20" s="166">
        <v>4389</v>
      </c>
      <c r="I20" s="167"/>
      <c r="J20" s="165">
        <v>4389</v>
      </c>
      <c r="K20" s="166">
        <v>3553</v>
      </c>
      <c r="L20" s="167"/>
      <c r="M20" s="165">
        <f t="shared" si="0"/>
        <v>3553</v>
      </c>
    </row>
    <row r="21" spans="1:13" x14ac:dyDescent="0.35">
      <c r="A21" s="14" t="s">
        <v>22</v>
      </c>
      <c r="B21" s="163">
        <v>3230</v>
      </c>
      <c r="C21" s="164"/>
      <c r="D21" s="165">
        <v>3230</v>
      </c>
      <c r="E21" s="163">
        <v>3302</v>
      </c>
      <c r="F21" s="164"/>
      <c r="G21" s="165">
        <v>3302</v>
      </c>
      <c r="H21" s="163">
        <v>3716</v>
      </c>
      <c r="I21" s="164"/>
      <c r="J21" s="165">
        <v>3716</v>
      </c>
      <c r="K21" s="163">
        <v>2930</v>
      </c>
      <c r="L21" s="164"/>
      <c r="M21" s="165">
        <f t="shared" si="0"/>
        <v>2930</v>
      </c>
    </row>
    <row r="22" spans="1:13" x14ac:dyDescent="0.35">
      <c r="A22" s="12" t="s">
        <v>23</v>
      </c>
      <c r="B22" s="166">
        <v>7109</v>
      </c>
      <c r="C22" s="167"/>
      <c r="D22" s="165">
        <v>7109</v>
      </c>
      <c r="E22" s="166">
        <v>7329</v>
      </c>
      <c r="F22" s="167"/>
      <c r="G22" s="165">
        <v>7329</v>
      </c>
      <c r="H22" s="166">
        <v>8109</v>
      </c>
      <c r="I22" s="167"/>
      <c r="J22" s="165">
        <v>8109</v>
      </c>
      <c r="K22" s="166">
        <v>6462</v>
      </c>
      <c r="L22" s="167"/>
      <c r="M22" s="165">
        <f t="shared" si="0"/>
        <v>6462</v>
      </c>
    </row>
    <row r="23" spans="1:13" x14ac:dyDescent="0.35">
      <c r="A23" s="14" t="s">
        <v>24</v>
      </c>
      <c r="B23" s="163">
        <v>2058</v>
      </c>
      <c r="C23" s="164"/>
      <c r="D23" s="165">
        <v>2058</v>
      </c>
      <c r="E23" s="163">
        <v>2404</v>
      </c>
      <c r="F23" s="164"/>
      <c r="G23" s="165">
        <v>2404</v>
      </c>
      <c r="H23" s="163">
        <v>2686</v>
      </c>
      <c r="I23" s="164"/>
      <c r="J23" s="165">
        <v>2686</v>
      </c>
      <c r="K23" s="163">
        <v>1906</v>
      </c>
      <c r="L23" s="164"/>
      <c r="M23" s="165">
        <f t="shared" si="0"/>
        <v>1906</v>
      </c>
    </row>
    <row r="24" spans="1:13" x14ac:dyDescent="0.35">
      <c r="A24" s="12" t="s">
        <v>25</v>
      </c>
      <c r="B24" s="166">
        <v>8002</v>
      </c>
      <c r="C24" s="167"/>
      <c r="D24" s="165">
        <v>8002</v>
      </c>
      <c r="E24" s="166">
        <v>7979</v>
      </c>
      <c r="F24" s="167"/>
      <c r="G24" s="165">
        <v>7979</v>
      </c>
      <c r="H24" s="166">
        <v>8762</v>
      </c>
      <c r="I24" s="167"/>
      <c r="J24" s="165">
        <v>8762</v>
      </c>
      <c r="K24" s="166">
        <v>6621</v>
      </c>
      <c r="L24" s="167"/>
      <c r="M24" s="165">
        <f t="shared" si="0"/>
        <v>6621</v>
      </c>
    </row>
    <row r="25" spans="1:13" x14ac:dyDescent="0.35">
      <c r="A25" s="14" t="s">
        <v>26</v>
      </c>
      <c r="B25" s="163">
        <v>6489</v>
      </c>
      <c r="C25" s="164"/>
      <c r="D25" s="165">
        <v>6489</v>
      </c>
      <c r="E25" s="163">
        <v>6443</v>
      </c>
      <c r="F25" s="164"/>
      <c r="G25" s="165">
        <v>6443</v>
      </c>
      <c r="H25" s="163">
        <v>6759</v>
      </c>
      <c r="I25" s="164"/>
      <c r="J25" s="165">
        <v>6759</v>
      </c>
      <c r="K25" s="163">
        <v>3930</v>
      </c>
      <c r="L25" s="164"/>
      <c r="M25" s="165">
        <f t="shared" si="0"/>
        <v>3930</v>
      </c>
    </row>
    <row r="26" spans="1:13" x14ac:dyDescent="0.35">
      <c r="A26" s="12" t="s">
        <v>85</v>
      </c>
      <c r="B26" s="166">
        <v>20845</v>
      </c>
      <c r="C26" s="167"/>
      <c r="D26" s="165">
        <v>20845</v>
      </c>
      <c r="E26" s="166">
        <v>21821</v>
      </c>
      <c r="F26" s="167"/>
      <c r="G26" s="165">
        <v>21821</v>
      </c>
      <c r="H26" s="166">
        <v>21801</v>
      </c>
      <c r="I26" s="167"/>
      <c r="J26" s="165">
        <v>21801</v>
      </c>
      <c r="K26" s="166">
        <v>16359</v>
      </c>
      <c r="L26" s="167"/>
      <c r="M26" s="165">
        <f t="shared" si="0"/>
        <v>16359</v>
      </c>
    </row>
    <row r="27" spans="1:13" x14ac:dyDescent="0.35">
      <c r="A27" s="14" t="s">
        <v>28</v>
      </c>
      <c r="B27" s="163">
        <v>6372</v>
      </c>
      <c r="C27" s="164"/>
      <c r="D27" s="165">
        <v>6372</v>
      </c>
      <c r="E27" s="163">
        <v>6452</v>
      </c>
      <c r="F27" s="164"/>
      <c r="G27" s="165">
        <v>6452</v>
      </c>
      <c r="H27" s="163">
        <v>6747</v>
      </c>
      <c r="I27" s="164"/>
      <c r="J27" s="165">
        <v>6747</v>
      </c>
      <c r="K27" s="163">
        <v>4919</v>
      </c>
      <c r="L27" s="164"/>
      <c r="M27" s="165">
        <f t="shared" si="0"/>
        <v>4919</v>
      </c>
    </row>
    <row r="28" spans="1:13" x14ac:dyDescent="0.35">
      <c r="A28" s="12" t="s">
        <v>86</v>
      </c>
      <c r="B28" s="166">
        <v>5303</v>
      </c>
      <c r="C28" s="167"/>
      <c r="D28" s="165">
        <v>5303</v>
      </c>
      <c r="E28" s="166">
        <v>5476</v>
      </c>
      <c r="F28" s="167"/>
      <c r="G28" s="165">
        <v>5476</v>
      </c>
      <c r="H28" s="166">
        <v>5881</v>
      </c>
      <c r="I28" s="167"/>
      <c r="J28" s="165">
        <v>5881</v>
      </c>
      <c r="K28" s="166">
        <v>4366</v>
      </c>
      <c r="L28" s="167"/>
      <c r="M28" s="165">
        <f t="shared" si="0"/>
        <v>4366</v>
      </c>
    </row>
    <row r="29" spans="1:13" x14ac:dyDescent="0.35">
      <c r="A29" s="14" t="s">
        <v>30</v>
      </c>
      <c r="B29" s="163">
        <v>5162</v>
      </c>
      <c r="C29" s="164"/>
      <c r="D29" s="165">
        <v>5162</v>
      </c>
      <c r="E29" s="163">
        <v>5402</v>
      </c>
      <c r="F29" s="164"/>
      <c r="G29" s="165">
        <v>5402</v>
      </c>
      <c r="H29" s="163">
        <v>5883</v>
      </c>
      <c r="I29" s="164"/>
      <c r="J29" s="165">
        <v>5883</v>
      </c>
      <c r="K29" s="163">
        <v>4707</v>
      </c>
      <c r="L29" s="164"/>
      <c r="M29" s="165">
        <f t="shared" si="0"/>
        <v>4707</v>
      </c>
    </row>
    <row r="30" spans="1:13" x14ac:dyDescent="0.35">
      <c r="A30" s="12" t="s">
        <v>87</v>
      </c>
      <c r="B30" s="166">
        <v>15416</v>
      </c>
      <c r="C30" s="167"/>
      <c r="D30" s="165">
        <v>15416</v>
      </c>
      <c r="E30" s="166">
        <v>15579</v>
      </c>
      <c r="F30" s="167"/>
      <c r="G30" s="165">
        <v>15579</v>
      </c>
      <c r="H30" s="166">
        <v>16770</v>
      </c>
      <c r="I30" s="167"/>
      <c r="J30" s="165">
        <v>16770</v>
      </c>
      <c r="K30" s="166">
        <v>12119</v>
      </c>
      <c r="L30" s="167"/>
      <c r="M30" s="165">
        <f t="shared" si="0"/>
        <v>12119</v>
      </c>
    </row>
    <row r="31" spans="1:13" x14ac:dyDescent="0.35">
      <c r="A31" s="14" t="s">
        <v>32</v>
      </c>
      <c r="B31" s="163">
        <v>7749</v>
      </c>
      <c r="C31" s="164"/>
      <c r="D31" s="165">
        <v>7749</v>
      </c>
      <c r="E31" s="163">
        <v>7772</v>
      </c>
      <c r="F31" s="164"/>
      <c r="G31" s="165">
        <v>7772</v>
      </c>
      <c r="H31" s="163">
        <v>8346</v>
      </c>
      <c r="I31" s="164"/>
      <c r="J31" s="165">
        <v>8346</v>
      </c>
      <c r="K31" s="163">
        <v>6484</v>
      </c>
      <c r="L31" s="164"/>
      <c r="M31" s="165">
        <f t="shared" si="0"/>
        <v>6484</v>
      </c>
    </row>
    <row r="32" spans="1:13" x14ac:dyDescent="0.35">
      <c r="A32" s="12" t="s">
        <v>33</v>
      </c>
      <c r="B32" s="166">
        <v>2742</v>
      </c>
      <c r="C32" s="167"/>
      <c r="D32" s="165">
        <v>2742</v>
      </c>
      <c r="E32" s="166">
        <v>2934</v>
      </c>
      <c r="F32" s="167"/>
      <c r="G32" s="165">
        <v>2934</v>
      </c>
      <c r="H32" s="166">
        <v>3076</v>
      </c>
      <c r="I32" s="167"/>
      <c r="J32" s="165">
        <v>3076</v>
      </c>
      <c r="K32" s="166">
        <v>2418</v>
      </c>
      <c r="L32" s="167"/>
      <c r="M32" s="165">
        <f t="shared" si="0"/>
        <v>2418</v>
      </c>
    </row>
    <row r="33" spans="1:13" x14ac:dyDescent="0.35">
      <c r="A33" s="14" t="s">
        <v>34</v>
      </c>
      <c r="B33" s="163">
        <v>3511</v>
      </c>
      <c r="C33" s="164"/>
      <c r="D33" s="165">
        <v>3511</v>
      </c>
      <c r="E33" s="163">
        <v>3549</v>
      </c>
      <c r="F33" s="164"/>
      <c r="G33" s="165">
        <v>3549</v>
      </c>
      <c r="H33" s="163">
        <v>3819</v>
      </c>
      <c r="I33" s="164"/>
      <c r="J33" s="165">
        <v>3819</v>
      </c>
      <c r="K33" s="163">
        <v>2664</v>
      </c>
      <c r="L33" s="164"/>
      <c r="M33" s="165">
        <f t="shared" si="0"/>
        <v>2664</v>
      </c>
    </row>
    <row r="34" spans="1:13" x14ac:dyDescent="0.35">
      <c r="A34" s="12" t="s">
        <v>35</v>
      </c>
      <c r="B34" s="166">
        <v>4030</v>
      </c>
      <c r="C34" s="167"/>
      <c r="D34" s="165">
        <v>4030</v>
      </c>
      <c r="E34" s="166">
        <v>4089</v>
      </c>
      <c r="F34" s="167"/>
      <c r="G34" s="165">
        <v>4089</v>
      </c>
      <c r="H34" s="166">
        <v>4093</v>
      </c>
      <c r="I34" s="167"/>
      <c r="J34" s="165">
        <v>4093</v>
      </c>
      <c r="K34" s="166">
        <v>3006</v>
      </c>
      <c r="L34" s="167"/>
      <c r="M34" s="165">
        <f t="shared" si="0"/>
        <v>3006</v>
      </c>
    </row>
    <row r="35" spans="1:13" ht="15" thickBot="1" x14ac:dyDescent="0.4">
      <c r="A35" s="16" t="s">
        <v>36</v>
      </c>
      <c r="B35" s="168">
        <v>5330</v>
      </c>
      <c r="C35" s="169"/>
      <c r="D35" s="170">
        <v>5330</v>
      </c>
      <c r="E35" s="168">
        <v>5621</v>
      </c>
      <c r="F35" s="169"/>
      <c r="G35" s="170">
        <v>5621</v>
      </c>
      <c r="H35" s="168">
        <v>5857</v>
      </c>
      <c r="I35" s="169"/>
      <c r="J35" s="170">
        <v>5857</v>
      </c>
      <c r="K35" s="168">
        <v>4534</v>
      </c>
      <c r="L35" s="169"/>
      <c r="M35" s="170">
        <f t="shared" si="0"/>
        <v>4534</v>
      </c>
    </row>
    <row r="36" spans="1:13" ht="15" thickBot="1" x14ac:dyDescent="0.4">
      <c r="A36" s="185" t="s">
        <v>37</v>
      </c>
      <c r="B36" s="171">
        <v>196029</v>
      </c>
      <c r="C36" s="171"/>
      <c r="D36" s="172">
        <v>196029</v>
      </c>
      <c r="E36" s="171">
        <v>200906</v>
      </c>
      <c r="F36" s="171"/>
      <c r="G36" s="172">
        <v>200906</v>
      </c>
      <c r="H36" s="171">
        <v>210062</v>
      </c>
      <c r="I36" s="171"/>
      <c r="J36" s="172">
        <v>210062</v>
      </c>
      <c r="K36" s="171">
        <f>SUM(_xlfn.ANCHORARRAY(K6))</f>
        <v>158217</v>
      </c>
      <c r="L36" s="171"/>
      <c r="M36" s="172">
        <f>ROUND(SUM(K36:L36),0)</f>
        <v>158217</v>
      </c>
    </row>
    <row r="37" spans="1:13" ht="15" thickTop="1" x14ac:dyDescent="0.35">
      <c r="A37" s="23" t="s">
        <v>67</v>
      </c>
      <c r="B37" s="26"/>
      <c r="C37" s="26"/>
      <c r="D37" s="26"/>
      <c r="E37" s="26"/>
      <c r="F37" s="26"/>
      <c r="G37" s="26"/>
      <c r="H37" s="26"/>
      <c r="I37" s="26"/>
      <c r="J37" s="26"/>
      <c r="K37" s="24"/>
      <c r="L37" s="24"/>
      <c r="M37" s="26" t="s">
        <v>40</v>
      </c>
    </row>
    <row r="38" spans="1:13" x14ac:dyDescent="0.35">
      <c r="A38" s="186" t="s">
        <v>100</v>
      </c>
      <c r="B38" s="28"/>
      <c r="C38" s="28"/>
      <c r="D38" s="28"/>
      <c r="E38" s="28"/>
      <c r="F38" s="28"/>
      <c r="G38" s="28"/>
      <c r="H38" s="28"/>
      <c r="I38" s="28"/>
      <c r="J38" s="28"/>
      <c r="K38" s="24"/>
      <c r="L38" s="24"/>
      <c r="M38" s="28">
        <f>Data!X2</f>
        <v>46030</v>
      </c>
    </row>
    <row r="39" spans="1:13" x14ac:dyDescent="0.35">
      <c r="A39" s="186" t="s">
        <v>95</v>
      </c>
      <c r="B39" s="30"/>
      <c r="C39" s="30"/>
      <c r="D39" s="30"/>
      <c r="E39" s="30"/>
      <c r="F39" s="30"/>
      <c r="G39" s="30"/>
      <c r="H39" s="30"/>
      <c r="I39" s="30"/>
      <c r="J39" s="30"/>
      <c r="K39" s="30"/>
      <c r="L39" s="30"/>
      <c r="M39" s="30"/>
    </row>
    <row r="40" spans="1:13" x14ac:dyDescent="0.35">
      <c r="A40" s="186" t="s">
        <v>741</v>
      </c>
      <c r="B40" s="30"/>
      <c r="C40" s="30"/>
      <c r="D40" s="30"/>
      <c r="E40" s="30"/>
      <c r="F40" s="30"/>
      <c r="G40" s="30"/>
      <c r="H40" s="30"/>
      <c r="I40" s="30"/>
      <c r="J40" s="30"/>
      <c r="K40" s="30"/>
      <c r="L40" s="30"/>
      <c r="M40" s="30"/>
    </row>
    <row r="41" spans="1:13" x14ac:dyDescent="0.35">
      <c r="B41" s="173"/>
      <c r="C41" s="173"/>
      <c r="D41" s="173"/>
      <c r="E41" s="173"/>
      <c r="F41" s="173"/>
      <c r="G41" s="173"/>
      <c r="H41" s="173"/>
      <c r="I41" s="173"/>
      <c r="J41" s="173"/>
      <c r="K41" s="173"/>
      <c r="L41" s="173"/>
      <c r="M41" s="173"/>
    </row>
    <row r="42" spans="1:13" x14ac:dyDescent="0.35">
      <c r="A42" s="173"/>
      <c r="B42" s="173"/>
      <c r="C42" s="173"/>
      <c r="D42" s="173"/>
      <c r="E42" s="173"/>
      <c r="F42" s="173"/>
      <c r="G42" s="173"/>
      <c r="H42" s="173"/>
      <c r="I42" s="173"/>
      <c r="J42" s="173"/>
      <c r="K42" s="173"/>
      <c r="L42" s="173"/>
      <c r="M42" s="173"/>
    </row>
    <row r="43" spans="1:13" x14ac:dyDescent="0.35">
      <c r="A43" s="4" t="s">
        <v>88</v>
      </c>
      <c r="B43" s="174"/>
      <c r="C43" s="174"/>
      <c r="D43" s="174"/>
      <c r="E43" s="174"/>
      <c r="F43" s="174"/>
      <c r="G43" s="174"/>
      <c r="H43" s="174"/>
      <c r="I43" s="174"/>
      <c r="J43" s="174"/>
      <c r="K43" s="174"/>
      <c r="L43" s="174"/>
      <c r="M43" s="173"/>
    </row>
    <row r="44" spans="1:13" ht="15" thickBot="1" x14ac:dyDescent="0.4">
      <c r="A44" s="4" t="s">
        <v>89</v>
      </c>
      <c r="B44" s="175"/>
      <c r="C44" s="175"/>
      <c r="D44" s="175"/>
      <c r="E44" s="175"/>
      <c r="F44" s="175"/>
      <c r="G44" s="175"/>
      <c r="H44" s="175"/>
      <c r="I44" s="175"/>
      <c r="J44" s="175"/>
      <c r="K44" s="175"/>
      <c r="L44" s="175"/>
      <c r="M44" s="175"/>
    </row>
    <row r="45" spans="1:13" x14ac:dyDescent="0.35">
      <c r="A45" s="37"/>
      <c r="B45" s="7" t="s">
        <v>1</v>
      </c>
      <c r="C45" s="7" t="s">
        <v>1</v>
      </c>
      <c r="D45" s="176" t="s">
        <v>1</v>
      </c>
      <c r="E45" s="7" t="s">
        <v>3</v>
      </c>
      <c r="F45" s="7" t="s">
        <v>3</v>
      </c>
      <c r="G45" s="176" t="s">
        <v>3</v>
      </c>
      <c r="H45" s="7" t="s">
        <v>579</v>
      </c>
      <c r="I45" s="7" t="s">
        <v>579</v>
      </c>
      <c r="J45" s="176" t="s">
        <v>579</v>
      </c>
      <c r="K45" s="7" t="s">
        <v>579</v>
      </c>
      <c r="L45" s="7" t="s">
        <v>579</v>
      </c>
      <c r="M45" s="176" t="s">
        <v>579</v>
      </c>
    </row>
    <row r="46" spans="1:13" ht="15" thickBot="1" x14ac:dyDescent="0.4">
      <c r="A46" s="42" t="s">
        <v>44</v>
      </c>
      <c r="B46" s="10" t="s">
        <v>81</v>
      </c>
      <c r="C46" s="10" t="s">
        <v>82</v>
      </c>
      <c r="D46" s="177" t="s">
        <v>90</v>
      </c>
      <c r="E46" s="10" t="s">
        <v>81</v>
      </c>
      <c r="F46" s="10" t="s">
        <v>82</v>
      </c>
      <c r="G46" s="177" t="s">
        <v>90</v>
      </c>
      <c r="H46" s="10" t="s">
        <v>81</v>
      </c>
      <c r="I46" s="10" t="s">
        <v>82</v>
      </c>
      <c r="J46" s="177" t="s">
        <v>90</v>
      </c>
      <c r="K46" s="10" t="s">
        <v>81</v>
      </c>
      <c r="L46" s="10" t="s">
        <v>82</v>
      </c>
      <c r="M46" s="177" t="s">
        <v>90</v>
      </c>
    </row>
    <row r="47" spans="1:13" x14ac:dyDescent="0.35">
      <c r="A47" s="46" t="s">
        <v>45</v>
      </c>
      <c r="B47" s="178" t="s">
        <v>91</v>
      </c>
      <c r="C47" s="178"/>
      <c r="D47" s="180"/>
      <c r="E47" s="178" t="s">
        <v>91</v>
      </c>
      <c r="F47" s="178"/>
      <c r="G47" s="180"/>
      <c r="H47" s="178" t="s">
        <v>91</v>
      </c>
      <c r="I47" s="178"/>
      <c r="J47" s="180"/>
      <c r="K47" s="178" t="str" cm="1">
        <f t="array" ref="K47:K56">IFERROR(_xlfn.XLOOKUP(1, (K$4='Allocation Headcount'!$L$4)*('Base Headcount'!$A47='Allocation Headcount'!$A47), 'Allocation Headcount'!$L$47:$L$56),"")</f>
        <v/>
      </c>
      <c r="L47" s="178"/>
      <c r="M47" s="180"/>
    </row>
    <row r="48" spans="1:13" x14ac:dyDescent="0.35">
      <c r="A48" s="51" t="s">
        <v>46</v>
      </c>
      <c r="B48" s="178" t="s">
        <v>91</v>
      </c>
      <c r="C48" s="179"/>
      <c r="D48" s="180"/>
      <c r="E48" s="178" t="s">
        <v>91</v>
      </c>
      <c r="F48" s="179"/>
      <c r="G48" s="180"/>
      <c r="H48" s="178" t="s">
        <v>91</v>
      </c>
      <c r="I48" s="179"/>
      <c r="J48" s="180"/>
      <c r="K48" s="178" t="str">
        <v/>
      </c>
      <c r="L48" s="179"/>
      <c r="M48" s="180"/>
    </row>
    <row r="49" spans="1:13" x14ac:dyDescent="0.35">
      <c r="A49" s="53" t="s">
        <v>69</v>
      </c>
      <c r="B49" s="181">
        <v>0</v>
      </c>
      <c r="C49" s="181"/>
      <c r="D49" s="180"/>
      <c r="E49" s="181">
        <v>0</v>
      </c>
      <c r="F49" s="181"/>
      <c r="G49" s="180"/>
      <c r="H49" s="181">
        <v>0</v>
      </c>
      <c r="I49" s="181"/>
      <c r="J49" s="180"/>
      <c r="K49" s="181">
        <v>0</v>
      </c>
      <c r="L49" s="181"/>
      <c r="M49" s="180"/>
    </row>
    <row r="50" spans="1:13" x14ac:dyDescent="0.35">
      <c r="A50" s="51" t="s">
        <v>47</v>
      </c>
      <c r="B50" s="178">
        <v>7043</v>
      </c>
      <c r="C50" s="179"/>
      <c r="D50" s="180">
        <v>7043</v>
      </c>
      <c r="E50" s="178">
        <v>7528</v>
      </c>
      <c r="F50" s="179"/>
      <c r="G50" s="180">
        <v>7528</v>
      </c>
      <c r="H50" s="178">
        <v>7371</v>
      </c>
      <c r="I50" s="179"/>
      <c r="J50" s="180">
        <v>7371</v>
      </c>
      <c r="K50" s="178">
        <v>4889</v>
      </c>
      <c r="L50" s="179"/>
      <c r="M50" s="180">
        <f t="shared" ref="M50:M56" si="1">ROUND(SUM(K50:L50),0)</f>
        <v>4889</v>
      </c>
    </row>
    <row r="51" spans="1:13" x14ac:dyDescent="0.35">
      <c r="A51" s="51" t="s">
        <v>48</v>
      </c>
      <c r="B51" s="178">
        <v>6304</v>
      </c>
      <c r="C51" s="179"/>
      <c r="D51" s="180">
        <v>6304</v>
      </c>
      <c r="E51" s="178">
        <v>6523</v>
      </c>
      <c r="F51" s="179"/>
      <c r="G51" s="180">
        <v>6523</v>
      </c>
      <c r="H51" s="178">
        <v>7125</v>
      </c>
      <c r="I51" s="179"/>
      <c r="J51" s="180">
        <v>7125</v>
      </c>
      <c r="K51" s="178">
        <v>5938</v>
      </c>
      <c r="L51" s="179"/>
      <c r="M51" s="180">
        <f t="shared" si="1"/>
        <v>5938</v>
      </c>
    </row>
    <row r="52" spans="1:13" x14ac:dyDescent="0.35">
      <c r="A52" s="51" t="s">
        <v>49</v>
      </c>
      <c r="B52" s="178">
        <v>8038</v>
      </c>
      <c r="C52" s="179"/>
      <c r="D52" s="180">
        <v>8038</v>
      </c>
      <c r="E52" s="178">
        <v>8328</v>
      </c>
      <c r="F52" s="179"/>
      <c r="G52" s="180">
        <v>8328</v>
      </c>
      <c r="H52" s="178">
        <v>7947</v>
      </c>
      <c r="I52" s="179"/>
      <c r="J52" s="180">
        <v>7947</v>
      </c>
      <c r="K52" s="178">
        <v>5796</v>
      </c>
      <c r="L52" s="179"/>
      <c r="M52" s="180">
        <f t="shared" si="1"/>
        <v>5796</v>
      </c>
    </row>
    <row r="53" spans="1:13" x14ac:dyDescent="0.35">
      <c r="A53" s="53" t="s">
        <v>50</v>
      </c>
      <c r="B53" s="181">
        <v>20845</v>
      </c>
      <c r="C53" s="181"/>
      <c r="D53" s="180">
        <v>20845</v>
      </c>
      <c r="E53" s="181">
        <v>21821</v>
      </c>
      <c r="F53" s="181"/>
      <c r="G53" s="180">
        <v>21821</v>
      </c>
      <c r="H53" s="181">
        <v>21801</v>
      </c>
      <c r="I53" s="181"/>
      <c r="J53" s="180">
        <v>21801</v>
      </c>
      <c r="K53" s="181">
        <v>16359</v>
      </c>
      <c r="L53" s="181"/>
      <c r="M53" s="180">
        <f t="shared" si="1"/>
        <v>16359</v>
      </c>
    </row>
    <row r="54" spans="1:13" x14ac:dyDescent="0.35">
      <c r="A54" s="51" t="s">
        <v>31</v>
      </c>
      <c r="B54" s="178">
        <v>11281</v>
      </c>
      <c r="C54" s="179"/>
      <c r="D54" s="180">
        <v>11281</v>
      </c>
      <c r="E54" s="178">
        <v>11594</v>
      </c>
      <c r="F54" s="179"/>
      <c r="G54" s="180">
        <v>11594</v>
      </c>
      <c r="H54" s="178">
        <v>12435</v>
      </c>
      <c r="I54" s="179"/>
      <c r="J54" s="180">
        <v>12435</v>
      </c>
      <c r="K54" s="178">
        <v>8560</v>
      </c>
      <c r="L54" s="179"/>
      <c r="M54" s="180">
        <f t="shared" si="1"/>
        <v>8560</v>
      </c>
    </row>
    <row r="55" spans="1:13" x14ac:dyDescent="0.35">
      <c r="A55" s="51" t="s">
        <v>51</v>
      </c>
      <c r="B55" s="178">
        <v>4530</v>
      </c>
      <c r="C55" s="179"/>
      <c r="D55" s="180">
        <v>4530</v>
      </c>
      <c r="E55" s="178">
        <v>4379</v>
      </c>
      <c r="F55" s="179"/>
      <c r="G55" s="180">
        <v>4379</v>
      </c>
      <c r="H55" s="178">
        <v>4807</v>
      </c>
      <c r="I55" s="179"/>
      <c r="J55" s="180">
        <v>4807</v>
      </c>
      <c r="K55" s="178">
        <v>3722</v>
      </c>
      <c r="L55" s="179"/>
      <c r="M55" s="180">
        <f t="shared" si="1"/>
        <v>3722</v>
      </c>
    </row>
    <row r="56" spans="1:13" ht="15" thickBot="1" x14ac:dyDescent="0.4">
      <c r="A56" s="57" t="s">
        <v>52</v>
      </c>
      <c r="B56" s="182">
        <v>15416</v>
      </c>
      <c r="C56" s="182"/>
      <c r="D56" s="183">
        <v>15416</v>
      </c>
      <c r="E56" s="182">
        <v>15579</v>
      </c>
      <c r="F56" s="182"/>
      <c r="G56" s="183">
        <v>15579</v>
      </c>
      <c r="H56" s="182">
        <v>16770</v>
      </c>
      <c r="I56" s="182"/>
      <c r="J56" s="183">
        <v>16770</v>
      </c>
      <c r="K56" s="182">
        <v>12119</v>
      </c>
      <c r="L56" s="182"/>
      <c r="M56" s="183">
        <f t="shared" si="1"/>
        <v>12119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480CB-2E80-40F5-8AF7-FC77E3A07972}">
  <dimension ref="A1:N59"/>
  <sheetViews>
    <sheetView topLeftCell="A26" zoomScale="90" zoomScaleNormal="90" workbookViewId="0">
      <selection activeCell="A39" sqref="A39:K39"/>
    </sheetView>
  </sheetViews>
  <sheetFormatPr defaultRowHeight="14.5" x14ac:dyDescent="0.35"/>
  <cols>
    <col min="1" max="1" width="22.7265625" customWidth="1"/>
    <col min="2" max="2" width="10.453125" bestFit="1" customWidth="1"/>
    <col min="7" max="7" width="2.26953125" customWidth="1"/>
    <col min="8" max="12" width="11.7265625" customWidth="1"/>
    <col min="13" max="13" width="10.54296875" bestFit="1" customWidth="1"/>
    <col min="14" max="14" width="18" bestFit="1" customWidth="1"/>
  </cols>
  <sheetData>
    <row r="1" spans="1:14" x14ac:dyDescent="0.35">
      <c r="A1" s="1" t="s">
        <v>739</v>
      </c>
      <c r="B1" s="1"/>
      <c r="C1" s="2"/>
      <c r="D1" s="1"/>
      <c r="E1" s="3"/>
      <c r="F1" s="3"/>
      <c r="G1" s="3"/>
      <c r="H1" s="334" t="s">
        <v>107</v>
      </c>
      <c r="I1" s="86"/>
      <c r="J1" s="86"/>
      <c r="K1" s="86"/>
      <c r="L1" s="86"/>
    </row>
    <row r="2" spans="1:14" x14ac:dyDescent="0.35">
      <c r="A2" s="4" t="s">
        <v>0</v>
      </c>
      <c r="B2" s="4"/>
      <c r="C2" s="2"/>
      <c r="D2" s="5"/>
      <c r="E2" s="4"/>
      <c r="F2" s="4"/>
      <c r="G2" s="4"/>
      <c r="H2" s="335" t="str">
        <f>Data!$X$3</f>
        <v>2025-26</v>
      </c>
      <c r="I2" s="335" t="str">
        <f>Data!$X$3</f>
        <v>2025-26</v>
      </c>
      <c r="J2" s="335" t="str">
        <f>Data!$X$3</f>
        <v>2025-26</v>
      </c>
      <c r="K2" s="335" t="str">
        <f>Data!$X$3</f>
        <v>2025-26</v>
      </c>
      <c r="L2" s="335" t="str">
        <f>Data!$X$3</f>
        <v>2025-26</v>
      </c>
    </row>
    <row r="3" spans="1:14" ht="15" thickBot="1" x14ac:dyDescent="0.4">
      <c r="A3" s="4" t="str">
        <f>CONCATENATE("For Academic Year ",Data!$X$3)</f>
        <v>For Academic Year 2025-26</v>
      </c>
      <c r="B3" s="4"/>
      <c r="C3" s="4"/>
      <c r="D3" s="4"/>
      <c r="E3" s="4"/>
      <c r="F3" s="4"/>
      <c r="G3" s="4"/>
      <c r="H3" s="335">
        <v>1</v>
      </c>
      <c r="I3" s="335">
        <v>2</v>
      </c>
      <c r="J3" s="335">
        <v>3</v>
      </c>
      <c r="K3" s="335">
        <v>4</v>
      </c>
      <c r="L3" s="335">
        <v>5</v>
      </c>
    </row>
    <row r="4" spans="1:14" x14ac:dyDescent="0.3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 thickBot="1" x14ac:dyDescent="0.4">
      <c r="A5" s="9" t="s">
        <v>4</v>
      </c>
      <c r="B5" s="10" t="s">
        <v>5</v>
      </c>
      <c r="C5" s="10" t="s">
        <v>5</v>
      </c>
      <c r="D5" s="10" t="s">
        <v>5</v>
      </c>
      <c r="E5" s="10" t="s">
        <v>5</v>
      </c>
      <c r="F5" s="10" t="s">
        <v>5</v>
      </c>
      <c r="G5" s="65"/>
      <c r="H5" s="10" t="s">
        <v>5</v>
      </c>
      <c r="I5" s="10" t="s">
        <v>5</v>
      </c>
      <c r="J5" s="10" t="s">
        <v>5</v>
      </c>
      <c r="K5" s="10" t="s">
        <v>5</v>
      </c>
      <c r="L5" s="11" t="s">
        <v>5</v>
      </c>
    </row>
    <row r="6" spans="1:14" x14ac:dyDescent="0.35">
      <c r="A6" s="12" t="s">
        <v>7</v>
      </c>
      <c r="B6" s="13">
        <v>618.62699999999995</v>
      </c>
      <c r="C6" s="13">
        <v>781.03399999999999</v>
      </c>
      <c r="D6" s="13">
        <v>735.45600000000002</v>
      </c>
      <c r="E6" s="13">
        <v>759.88300000000095</v>
      </c>
      <c r="F6" s="13">
        <v>965.00000000000898</v>
      </c>
      <c r="G6" s="63"/>
      <c r="H6" s="13">
        <f>SUMIFS(Data!$H:$H,Data!$I:$I,'Priority Skills Gap'!$H$1,Data!$E:$E,'Priority Skills Gap'!$A6,Data!$C:$C,'Priority Skills Gap'!H$3,Data!$D:$D,'Priority Skills Gap'!$A$5)</f>
        <v>665.68799999999896</v>
      </c>
      <c r="I6" s="13">
        <f>SUMIFS(Data!$H:$H,Data!$I:$I,'Priority Skills Gap'!$H$1,Data!$E:$E,'Priority Skills Gap'!$A6,Data!$C:$C,'Priority Skills Gap'!I$3,Data!$D:$D,'Priority Skills Gap'!$A$5)</f>
        <v>828.90099999999904</v>
      </c>
      <c r="J6" s="13">
        <f>SUMIFS(Data!$H:$H,Data!$I:$I,'Priority Skills Gap'!$H$1,Data!$E:$E,'Priority Skills Gap'!$A6,Data!$C:$C,'Priority Skills Gap'!J$3,Data!$D:$D,'Priority Skills Gap'!$A$5)</f>
        <v>0</v>
      </c>
      <c r="K6" s="13">
        <f>SUMIFS(Data!$H:$H,Data!$I:$I,'Priority Skills Gap'!$H$1,Data!$E:$E,'Priority Skills Gap'!$A6,Data!$C:$C,'Priority Skills Gap'!K$3,Data!$D:$D,'Priority Skills Gap'!$A$5)</f>
        <v>0</v>
      </c>
      <c r="L6" s="73">
        <f>SUMIFS(Data!$H:$H,Data!$I:$I,'Priority Skills Gap'!$H$1,Data!$E:$E,'Priority Skills Gap'!$A6,Data!$C:$C,'Priority Skills Gap'!L$3,Data!$D:$D,'Priority Skills Gap'!$A$5)</f>
        <v>498.19633333333201</v>
      </c>
      <c r="M6" s="191"/>
      <c r="N6" s="192"/>
    </row>
    <row r="7" spans="1:14" x14ac:dyDescent="0.35">
      <c r="A7" s="14" t="s">
        <v>8</v>
      </c>
      <c r="B7" s="15">
        <v>526.14300000000696</v>
      </c>
      <c r="C7" s="15">
        <v>1631.07600000003</v>
      </c>
      <c r="D7" s="15">
        <v>1668.2760000000301</v>
      </c>
      <c r="E7" s="15">
        <v>1635.01200000002</v>
      </c>
      <c r="F7" s="15">
        <v>1820.1689999999501</v>
      </c>
      <c r="G7" s="63"/>
      <c r="H7" s="15">
        <f>SUMIFS(Data!$H:$H,Data!$I:$I,'Priority Skills Gap'!$H$1,Data!$E:$E,'Priority Skills Gap'!$A7,Data!$C:$C,'Priority Skills Gap'!H$3,Data!$D:$D,'Priority Skills Gap'!$A$5)</f>
        <v>536.19100000000697</v>
      </c>
      <c r="I7" s="15">
        <f>SUMIFS(Data!$H:$H,Data!$I:$I,'Priority Skills Gap'!$H$1,Data!$E:$E,'Priority Skills Gap'!$A7,Data!$C:$C,'Priority Skills Gap'!I$3,Data!$D:$D,'Priority Skills Gap'!$A$5)</f>
        <v>1692.57700000003</v>
      </c>
      <c r="J7" s="15">
        <f>SUMIFS(Data!$H:$H,Data!$I:$I,'Priority Skills Gap'!$H$1,Data!$E:$E,'Priority Skills Gap'!$A7,Data!$C:$C,'Priority Skills Gap'!J$3,Data!$D:$D,'Priority Skills Gap'!$A$5)</f>
        <v>0</v>
      </c>
      <c r="K7" s="15">
        <f>SUMIFS(Data!$H:$H,Data!$I:$I,'Priority Skills Gap'!$H$1,Data!$E:$E,'Priority Skills Gap'!$A7,Data!$C:$C,'Priority Skills Gap'!K$3,Data!$D:$D,'Priority Skills Gap'!$A$5)</f>
        <v>0</v>
      </c>
      <c r="L7" s="74">
        <f>SUMIFS(Data!$H:$H,Data!$I:$I,'Priority Skills Gap'!$H$1,Data!$E:$E,'Priority Skills Gap'!$A7,Data!$C:$C,'Priority Skills Gap'!L$3,Data!$D:$D,'Priority Skills Gap'!$A$5)</f>
        <v>742.92266666669195</v>
      </c>
      <c r="M7" s="191"/>
      <c r="N7" s="192"/>
    </row>
    <row r="8" spans="1:14" x14ac:dyDescent="0.35">
      <c r="A8" s="12" t="s">
        <v>9</v>
      </c>
      <c r="B8" s="13">
        <v>72.645999999999901</v>
      </c>
      <c r="C8" s="13">
        <v>519.49300000000198</v>
      </c>
      <c r="D8" s="13">
        <v>530.72400000000198</v>
      </c>
      <c r="E8" s="13">
        <v>457.89800000000099</v>
      </c>
      <c r="F8" s="13">
        <v>526.920333333337</v>
      </c>
      <c r="G8" s="63"/>
      <c r="H8" s="13">
        <f>SUMIFS(Data!$H:$H,Data!$I:$I,'Priority Skills Gap'!$H$1,Data!$E:$E,'Priority Skills Gap'!$A8,Data!$C:$C,'Priority Skills Gap'!H$3,Data!$D:$D,'Priority Skills Gap'!$A$5)</f>
        <v>101.18600000000001</v>
      </c>
      <c r="I8" s="13">
        <f>SUMIFS(Data!$H:$H,Data!$I:$I,'Priority Skills Gap'!$H$1,Data!$E:$E,'Priority Skills Gap'!$A8,Data!$C:$C,'Priority Skills Gap'!I$3,Data!$D:$D,'Priority Skills Gap'!$A$5)</f>
        <v>537.45700000000204</v>
      </c>
      <c r="J8" s="13">
        <f>SUMIFS(Data!$H:$H,Data!$I:$I,'Priority Skills Gap'!$H$1,Data!$E:$E,'Priority Skills Gap'!$A8,Data!$C:$C,'Priority Skills Gap'!J$3,Data!$D:$D,'Priority Skills Gap'!$A$5)</f>
        <v>0</v>
      </c>
      <c r="K8" s="13">
        <f>SUMIFS(Data!$H:$H,Data!$I:$I,'Priority Skills Gap'!$H$1,Data!$E:$E,'Priority Skills Gap'!$A8,Data!$C:$C,'Priority Skills Gap'!K$3,Data!$D:$D,'Priority Skills Gap'!$A$5)</f>
        <v>0</v>
      </c>
      <c r="L8" s="85">
        <f>SUMIFS(Data!$H:$H,Data!$I:$I,'Priority Skills Gap'!$H$1,Data!$E:$E,'Priority Skills Gap'!$A8,Data!$C:$C,'Priority Skills Gap'!L$3,Data!$D:$D,'Priority Skills Gap'!$A$5)</f>
        <v>212.881</v>
      </c>
      <c r="M8" s="191"/>
      <c r="N8" s="192"/>
    </row>
    <row r="9" spans="1:14" x14ac:dyDescent="0.35">
      <c r="A9" s="14" t="s">
        <v>10</v>
      </c>
      <c r="B9" s="15">
        <v>35.686999999999898</v>
      </c>
      <c r="C9" s="15">
        <v>270.42299999999898</v>
      </c>
      <c r="D9" s="15">
        <v>259.88799999999901</v>
      </c>
      <c r="E9" s="15">
        <v>282.44199999999898</v>
      </c>
      <c r="F9" s="15">
        <v>282.813333333336</v>
      </c>
      <c r="G9" s="63"/>
      <c r="H9" s="15">
        <f>SUMIFS(Data!$H:$H,Data!$I:$I,'Priority Skills Gap'!$H$1,Data!$E:$E,'Priority Skills Gap'!$A9,Data!$C:$C,'Priority Skills Gap'!H$3,Data!$D:$D,'Priority Skills Gap'!$A$5)</f>
        <v>41.605999999999902</v>
      </c>
      <c r="I9" s="15">
        <f>SUMIFS(Data!$H:$H,Data!$I:$I,'Priority Skills Gap'!$H$1,Data!$E:$E,'Priority Skills Gap'!$A9,Data!$C:$C,'Priority Skills Gap'!I$3,Data!$D:$D,'Priority Skills Gap'!$A$5)</f>
        <v>276.60999999999899</v>
      </c>
      <c r="J9" s="15">
        <f>SUMIFS(Data!$H:$H,Data!$I:$I,'Priority Skills Gap'!$H$1,Data!$E:$E,'Priority Skills Gap'!$A9,Data!$C:$C,'Priority Skills Gap'!J$3,Data!$D:$D,'Priority Skills Gap'!$A$5)</f>
        <v>0</v>
      </c>
      <c r="K9" s="15">
        <f>SUMIFS(Data!$H:$H,Data!$I:$I,'Priority Skills Gap'!$H$1,Data!$E:$E,'Priority Skills Gap'!$A9,Data!$C:$C,'Priority Skills Gap'!K$3,Data!$D:$D,'Priority Skills Gap'!$A$5)</f>
        <v>0</v>
      </c>
      <c r="L9" s="74">
        <f>SUMIFS(Data!$H:$H,Data!$I:$I,'Priority Skills Gap'!$H$1,Data!$E:$E,'Priority Skills Gap'!$A9,Data!$C:$C,'Priority Skills Gap'!L$3,Data!$D:$D,'Priority Skills Gap'!$A$5)</f>
        <v>106.07199999999899</v>
      </c>
      <c r="M9" s="191"/>
      <c r="N9" s="192"/>
    </row>
    <row r="10" spans="1:14" x14ac:dyDescent="0.35">
      <c r="A10" s="12" t="s">
        <v>11</v>
      </c>
      <c r="B10" s="13">
        <v>43.689999999999799</v>
      </c>
      <c r="C10" s="13">
        <v>109.82499999999899</v>
      </c>
      <c r="D10" s="13">
        <v>96.302999999999599</v>
      </c>
      <c r="E10" s="13">
        <v>116.415999999999</v>
      </c>
      <c r="F10" s="13">
        <v>122.078000000001</v>
      </c>
      <c r="G10" s="63"/>
      <c r="H10" s="13">
        <f>SUMIFS(Data!$H:$H,Data!$I:$I,'Priority Skills Gap'!$H$1,Data!$E:$E,'Priority Skills Gap'!$A10,Data!$C:$C,'Priority Skills Gap'!H$3,Data!$D:$D,'Priority Skills Gap'!$A$5)</f>
        <v>50.217999999999797</v>
      </c>
      <c r="I10" s="13">
        <f>SUMIFS(Data!$H:$H,Data!$I:$I,'Priority Skills Gap'!$H$1,Data!$E:$E,'Priority Skills Gap'!$A10,Data!$C:$C,'Priority Skills Gap'!I$3,Data!$D:$D,'Priority Skills Gap'!$A$5)</f>
        <v>109.956999999999</v>
      </c>
      <c r="J10" s="13">
        <f>SUMIFS(Data!$H:$H,Data!$I:$I,'Priority Skills Gap'!$H$1,Data!$E:$E,'Priority Skills Gap'!$A10,Data!$C:$C,'Priority Skills Gap'!J$3,Data!$D:$D,'Priority Skills Gap'!$A$5)</f>
        <v>0</v>
      </c>
      <c r="K10" s="13">
        <f>SUMIFS(Data!$H:$H,Data!$I:$I,'Priority Skills Gap'!$H$1,Data!$E:$E,'Priority Skills Gap'!$A10,Data!$C:$C,'Priority Skills Gap'!K$3,Data!$D:$D,'Priority Skills Gap'!$A$5)</f>
        <v>0</v>
      </c>
      <c r="L10" s="73">
        <f>SUMIFS(Data!$H:$H,Data!$I:$I,'Priority Skills Gap'!$H$1,Data!$E:$E,'Priority Skills Gap'!$A10,Data!$C:$C,'Priority Skills Gap'!L$3,Data!$D:$D,'Priority Skills Gap'!$A$5)</f>
        <v>53.391666666666403</v>
      </c>
      <c r="M10" s="191"/>
      <c r="N10" s="192"/>
    </row>
    <row r="11" spans="1:14" x14ac:dyDescent="0.35">
      <c r="A11" s="14" t="s">
        <v>12</v>
      </c>
      <c r="B11" s="15">
        <v>52.022999999999897</v>
      </c>
      <c r="C11" s="15">
        <v>355.895000000001</v>
      </c>
      <c r="D11" s="15">
        <v>353.99200000000098</v>
      </c>
      <c r="E11" s="15">
        <v>325.94200000000001</v>
      </c>
      <c r="F11" s="15">
        <v>362.61733333333501</v>
      </c>
      <c r="G11" s="63"/>
      <c r="H11" s="15">
        <f>SUMIFS(Data!$H:$H,Data!$I:$I,'Priority Skills Gap'!$H$1,Data!$E:$E,'Priority Skills Gap'!$A11,Data!$C:$C,'Priority Skills Gap'!H$3,Data!$D:$D,'Priority Skills Gap'!$A$5)</f>
        <v>64.554999999999893</v>
      </c>
      <c r="I11" s="15">
        <f>SUMIFS(Data!$H:$H,Data!$I:$I,'Priority Skills Gap'!$H$1,Data!$E:$E,'Priority Skills Gap'!$A11,Data!$C:$C,'Priority Skills Gap'!I$3,Data!$D:$D,'Priority Skills Gap'!$A$5)</f>
        <v>348.08800000000099</v>
      </c>
      <c r="J11" s="15">
        <f>SUMIFS(Data!$H:$H,Data!$I:$I,'Priority Skills Gap'!$H$1,Data!$E:$E,'Priority Skills Gap'!$A11,Data!$C:$C,'Priority Skills Gap'!J$3,Data!$D:$D,'Priority Skills Gap'!$A$5)</f>
        <v>0</v>
      </c>
      <c r="K11" s="15">
        <f>SUMIFS(Data!$H:$H,Data!$I:$I,'Priority Skills Gap'!$H$1,Data!$E:$E,'Priority Skills Gap'!$A11,Data!$C:$C,'Priority Skills Gap'!K$3,Data!$D:$D,'Priority Skills Gap'!$A$5)</f>
        <v>0</v>
      </c>
      <c r="L11" s="74">
        <f>SUMIFS(Data!$H:$H,Data!$I:$I,'Priority Skills Gap'!$H$1,Data!$E:$E,'Priority Skills Gap'!$A11,Data!$C:$C,'Priority Skills Gap'!L$3,Data!$D:$D,'Priority Skills Gap'!$A$5)</f>
        <v>137.547666666667</v>
      </c>
      <c r="M11" s="191"/>
      <c r="N11" s="192"/>
    </row>
    <row r="12" spans="1:14" x14ac:dyDescent="0.35">
      <c r="A12" s="12" t="s">
        <v>13</v>
      </c>
      <c r="B12" s="13">
        <v>242.77999999999901</v>
      </c>
      <c r="C12" s="13">
        <v>788.40800000000104</v>
      </c>
      <c r="D12" s="13">
        <v>833.04600000000096</v>
      </c>
      <c r="E12" s="13">
        <v>850.50900000000104</v>
      </c>
      <c r="F12" s="13">
        <v>904.91433333335499</v>
      </c>
      <c r="G12" s="63"/>
      <c r="H12" s="13">
        <f>SUMIFS(Data!$H:$H,Data!$I:$I,'Priority Skills Gap'!$H$1,Data!$E:$E,'Priority Skills Gap'!$A12,Data!$C:$C,'Priority Skills Gap'!H$3,Data!$D:$D,'Priority Skills Gap'!$A$5)</f>
        <v>268.50599999999901</v>
      </c>
      <c r="I12" s="13">
        <f>SUMIFS(Data!$H:$H,Data!$I:$I,'Priority Skills Gap'!$H$1,Data!$E:$E,'Priority Skills Gap'!$A12,Data!$C:$C,'Priority Skills Gap'!I$3,Data!$D:$D,'Priority Skills Gap'!$A$5)</f>
        <v>897.49900000000105</v>
      </c>
      <c r="J12" s="13">
        <f>SUMIFS(Data!$H:$H,Data!$I:$I,'Priority Skills Gap'!$H$1,Data!$E:$E,'Priority Skills Gap'!$A12,Data!$C:$C,'Priority Skills Gap'!J$3,Data!$D:$D,'Priority Skills Gap'!$A$5)</f>
        <v>0</v>
      </c>
      <c r="K12" s="13">
        <f>SUMIFS(Data!$H:$H,Data!$I:$I,'Priority Skills Gap'!$H$1,Data!$E:$E,'Priority Skills Gap'!$A12,Data!$C:$C,'Priority Skills Gap'!K$3,Data!$D:$D,'Priority Skills Gap'!$A$5)</f>
        <v>0</v>
      </c>
      <c r="L12" s="73">
        <f>SUMIFS(Data!$H:$H,Data!$I:$I,'Priority Skills Gap'!$H$1,Data!$E:$E,'Priority Skills Gap'!$A12,Data!$C:$C,'Priority Skills Gap'!L$3,Data!$D:$D,'Priority Skills Gap'!$A$5)</f>
        <v>388.66833333333699</v>
      </c>
      <c r="M12" s="191"/>
      <c r="N12" s="192"/>
    </row>
    <row r="13" spans="1:14" x14ac:dyDescent="0.35">
      <c r="A13" s="14" t="s">
        <v>14</v>
      </c>
      <c r="B13" s="15">
        <v>482.98100000000102</v>
      </c>
      <c r="C13" s="15">
        <v>614.72700000000202</v>
      </c>
      <c r="D13" s="15">
        <v>596.85699999999997</v>
      </c>
      <c r="E13" s="15">
        <v>646.60500000000297</v>
      </c>
      <c r="F13" s="15">
        <v>780.39000000000499</v>
      </c>
      <c r="G13" s="63"/>
      <c r="H13" s="15">
        <f>SUMIFS(Data!$H:$H,Data!$I:$I,'Priority Skills Gap'!$H$1,Data!$E:$E,'Priority Skills Gap'!$A13,Data!$C:$C,'Priority Skills Gap'!H$3,Data!$D:$D,'Priority Skills Gap'!$A$5)</f>
        <v>554.19600000000196</v>
      </c>
      <c r="I13" s="15">
        <f>SUMIFS(Data!$H:$H,Data!$I:$I,'Priority Skills Gap'!$H$1,Data!$E:$E,'Priority Skills Gap'!$A13,Data!$C:$C,'Priority Skills Gap'!I$3,Data!$D:$D,'Priority Skills Gap'!$A$5)</f>
        <v>697.14400000000296</v>
      </c>
      <c r="J13" s="15">
        <f>SUMIFS(Data!$H:$H,Data!$I:$I,'Priority Skills Gap'!$H$1,Data!$E:$E,'Priority Skills Gap'!$A13,Data!$C:$C,'Priority Skills Gap'!J$3,Data!$D:$D,'Priority Skills Gap'!$A$5)</f>
        <v>0</v>
      </c>
      <c r="K13" s="15">
        <f>SUMIFS(Data!$H:$H,Data!$I:$I,'Priority Skills Gap'!$H$1,Data!$E:$E,'Priority Skills Gap'!$A13,Data!$C:$C,'Priority Skills Gap'!K$3,Data!$D:$D,'Priority Skills Gap'!$A$5)</f>
        <v>0</v>
      </c>
      <c r="L13" s="74">
        <f>SUMIFS(Data!$H:$H,Data!$I:$I,'Priority Skills Gap'!$H$1,Data!$E:$E,'Priority Skills Gap'!$A13,Data!$C:$C,'Priority Skills Gap'!L$3,Data!$D:$D,'Priority Skills Gap'!$A$5)</f>
        <v>417.11333333333801</v>
      </c>
      <c r="M13" s="191"/>
      <c r="N13" s="192"/>
    </row>
    <row r="14" spans="1:14" x14ac:dyDescent="0.35">
      <c r="A14" s="12" t="s">
        <v>15</v>
      </c>
      <c r="B14" s="13">
        <v>264.63299999999902</v>
      </c>
      <c r="C14" s="13">
        <v>817.48</v>
      </c>
      <c r="D14" s="13">
        <v>817.06700000000001</v>
      </c>
      <c r="E14" s="13">
        <v>728.96100000000399</v>
      </c>
      <c r="F14" s="13">
        <v>876.04700000004095</v>
      </c>
      <c r="G14" s="63"/>
      <c r="H14" s="13">
        <f>SUMIFS(Data!$H:$H,Data!$I:$I,'Priority Skills Gap'!$H$1,Data!$E:$E,'Priority Skills Gap'!$A14,Data!$C:$C,'Priority Skills Gap'!H$3,Data!$D:$D,'Priority Skills Gap'!$A$5)</f>
        <v>235.21599999999901</v>
      </c>
      <c r="I14" s="13">
        <f>SUMIFS(Data!$H:$H,Data!$I:$I,'Priority Skills Gap'!$H$1,Data!$E:$E,'Priority Skills Gap'!$A14,Data!$C:$C,'Priority Skills Gap'!I$3,Data!$D:$D,'Priority Skills Gap'!$A$5)</f>
        <v>809.98099999999999</v>
      </c>
      <c r="J14" s="13">
        <f>SUMIFS(Data!$H:$H,Data!$I:$I,'Priority Skills Gap'!$H$1,Data!$E:$E,'Priority Skills Gap'!$A14,Data!$C:$C,'Priority Skills Gap'!J$3,Data!$D:$D,'Priority Skills Gap'!$A$5)</f>
        <v>0</v>
      </c>
      <c r="K14" s="13">
        <f>SUMIFS(Data!$H:$H,Data!$I:$I,'Priority Skills Gap'!$H$1,Data!$E:$E,'Priority Skills Gap'!$A14,Data!$C:$C,'Priority Skills Gap'!K$3,Data!$D:$D,'Priority Skills Gap'!$A$5)</f>
        <v>0</v>
      </c>
      <c r="L14" s="73">
        <f>SUMIFS(Data!$H:$H,Data!$I:$I,'Priority Skills Gap'!$H$1,Data!$E:$E,'Priority Skills Gap'!$A14,Data!$C:$C,'Priority Skills Gap'!L$3,Data!$D:$D,'Priority Skills Gap'!$A$5)</f>
        <v>348.39899999999801</v>
      </c>
      <c r="M14" s="191"/>
      <c r="N14" s="192"/>
    </row>
    <row r="15" spans="1:14" x14ac:dyDescent="0.35">
      <c r="A15" s="14" t="s">
        <v>16</v>
      </c>
      <c r="B15" s="15">
        <v>279.28899999999999</v>
      </c>
      <c r="C15" s="15">
        <v>732.497000000002</v>
      </c>
      <c r="D15" s="15">
        <v>684.03400000000295</v>
      </c>
      <c r="E15" s="15">
        <v>745.85400000000197</v>
      </c>
      <c r="F15" s="15">
        <v>813.89133333336497</v>
      </c>
      <c r="G15" s="63"/>
      <c r="H15" s="15">
        <f>SUMIFS(Data!$H:$H,Data!$I:$I,'Priority Skills Gap'!$H$1,Data!$E:$E,'Priority Skills Gap'!$A15,Data!$C:$C,'Priority Skills Gap'!H$3,Data!$D:$D,'Priority Skills Gap'!$A$5)</f>
        <v>335.72600000000102</v>
      </c>
      <c r="I15" s="15">
        <f>SUMIFS(Data!$H:$H,Data!$I:$I,'Priority Skills Gap'!$H$1,Data!$E:$E,'Priority Skills Gap'!$A15,Data!$C:$C,'Priority Skills Gap'!I$3,Data!$D:$D,'Priority Skills Gap'!$A$5)</f>
        <v>817.16900000000498</v>
      </c>
      <c r="J15" s="15">
        <f>SUMIFS(Data!$H:$H,Data!$I:$I,'Priority Skills Gap'!$H$1,Data!$E:$E,'Priority Skills Gap'!$A15,Data!$C:$C,'Priority Skills Gap'!J$3,Data!$D:$D,'Priority Skills Gap'!$A$5)</f>
        <v>0</v>
      </c>
      <c r="K15" s="15">
        <f>SUMIFS(Data!$H:$H,Data!$I:$I,'Priority Skills Gap'!$H$1,Data!$E:$E,'Priority Skills Gap'!$A15,Data!$C:$C,'Priority Skills Gap'!K$3,Data!$D:$D,'Priority Skills Gap'!$A$5)</f>
        <v>0</v>
      </c>
      <c r="L15" s="74">
        <f>SUMIFS(Data!$H:$H,Data!$I:$I,'Priority Skills Gap'!$H$1,Data!$E:$E,'Priority Skills Gap'!$A15,Data!$C:$C,'Priority Skills Gap'!L$3,Data!$D:$D,'Priority Skills Gap'!$A$5)</f>
        <v>384.29833333333698</v>
      </c>
      <c r="M15" s="191"/>
      <c r="N15" s="192"/>
    </row>
    <row r="16" spans="1:14" x14ac:dyDescent="0.35">
      <c r="A16" s="12" t="s">
        <v>17</v>
      </c>
      <c r="B16" s="13">
        <v>233.13799999999901</v>
      </c>
      <c r="C16" s="13">
        <v>771.42300000000103</v>
      </c>
      <c r="D16" s="13">
        <v>716.62900000000002</v>
      </c>
      <c r="E16" s="13">
        <v>729.89100000000099</v>
      </c>
      <c r="F16" s="13">
        <v>817.02700000003495</v>
      </c>
      <c r="G16" s="63"/>
      <c r="H16" s="13">
        <f>SUMIFS(Data!$H:$H,Data!$I:$I,'Priority Skills Gap'!$H$1,Data!$E:$E,'Priority Skills Gap'!$A16,Data!$C:$C,'Priority Skills Gap'!H$3,Data!$D:$D,'Priority Skills Gap'!$A$5)</f>
        <v>297.291</v>
      </c>
      <c r="I16" s="13">
        <f>SUMIFS(Data!$H:$H,Data!$I:$I,'Priority Skills Gap'!$H$1,Data!$E:$E,'Priority Skills Gap'!$A16,Data!$C:$C,'Priority Skills Gap'!I$3,Data!$D:$D,'Priority Skills Gap'!$A$5)</f>
        <v>845.80399999999895</v>
      </c>
      <c r="J16" s="13">
        <f>SUMIFS(Data!$H:$H,Data!$I:$I,'Priority Skills Gap'!$H$1,Data!$E:$E,'Priority Skills Gap'!$A16,Data!$C:$C,'Priority Skills Gap'!J$3,Data!$D:$D,'Priority Skills Gap'!$A$5)</f>
        <v>0</v>
      </c>
      <c r="K16" s="13">
        <f>SUMIFS(Data!$H:$H,Data!$I:$I,'Priority Skills Gap'!$H$1,Data!$E:$E,'Priority Skills Gap'!$A16,Data!$C:$C,'Priority Skills Gap'!K$3,Data!$D:$D,'Priority Skills Gap'!$A$5)</f>
        <v>0</v>
      </c>
      <c r="L16" s="73">
        <f>SUMIFS(Data!$H:$H,Data!$I:$I,'Priority Skills Gap'!$H$1,Data!$E:$E,'Priority Skills Gap'!$A16,Data!$C:$C,'Priority Skills Gap'!L$3,Data!$D:$D,'Priority Skills Gap'!$A$5)</f>
        <v>381.03166666666903</v>
      </c>
      <c r="M16" s="191"/>
      <c r="N16" s="192"/>
    </row>
    <row r="17" spans="1:14" x14ac:dyDescent="0.35">
      <c r="A17" s="14" t="s">
        <v>18</v>
      </c>
      <c r="B17" s="15">
        <v>18.380999999999901</v>
      </c>
      <c r="C17" s="15">
        <v>256.19799999999901</v>
      </c>
      <c r="D17" s="15">
        <v>228.831999999999</v>
      </c>
      <c r="E17" s="15">
        <v>222.33399999999901</v>
      </c>
      <c r="F17" s="15">
        <v>241.91500000000099</v>
      </c>
      <c r="G17" s="63"/>
      <c r="H17" s="15">
        <f>SUMIFS(Data!$H:$H,Data!$I:$I,'Priority Skills Gap'!$H$1,Data!$E:$E,'Priority Skills Gap'!$A17,Data!$C:$C,'Priority Skills Gap'!H$3,Data!$D:$D,'Priority Skills Gap'!$A$5)</f>
        <v>20.9819999999999</v>
      </c>
      <c r="I17" s="15">
        <f>SUMIFS(Data!$H:$H,Data!$I:$I,'Priority Skills Gap'!$H$1,Data!$E:$E,'Priority Skills Gap'!$A17,Data!$C:$C,'Priority Skills Gap'!I$3,Data!$D:$D,'Priority Skills Gap'!$A$5)</f>
        <v>252.354999999999</v>
      </c>
      <c r="J17" s="15">
        <f>SUMIFS(Data!$H:$H,Data!$I:$I,'Priority Skills Gap'!$H$1,Data!$E:$E,'Priority Skills Gap'!$A17,Data!$C:$C,'Priority Skills Gap'!J$3,Data!$D:$D,'Priority Skills Gap'!$A$5)</f>
        <v>0</v>
      </c>
      <c r="K17" s="15">
        <f>SUMIFS(Data!$H:$H,Data!$I:$I,'Priority Skills Gap'!$H$1,Data!$E:$E,'Priority Skills Gap'!$A17,Data!$C:$C,'Priority Skills Gap'!K$3,Data!$D:$D,'Priority Skills Gap'!$A$5)</f>
        <v>0</v>
      </c>
      <c r="L17" s="74">
        <f>SUMIFS(Data!$H:$H,Data!$I:$I,'Priority Skills Gap'!$H$1,Data!$E:$E,'Priority Skills Gap'!$A17,Data!$C:$C,'Priority Skills Gap'!L$3,Data!$D:$D,'Priority Skills Gap'!$A$5)</f>
        <v>91.112333333333197</v>
      </c>
      <c r="M17" s="191"/>
      <c r="N17" s="192"/>
    </row>
    <row r="18" spans="1:14" x14ac:dyDescent="0.35">
      <c r="A18" s="12" t="s">
        <v>19</v>
      </c>
      <c r="B18" s="13">
        <v>592.49300000000403</v>
      </c>
      <c r="C18" s="13">
        <v>1101.87500000001</v>
      </c>
      <c r="D18" s="13">
        <v>1200.56900000001</v>
      </c>
      <c r="E18" s="13">
        <v>1253.6680000000099</v>
      </c>
      <c r="F18" s="13">
        <v>1382.86833333339</v>
      </c>
      <c r="G18" s="63"/>
      <c r="H18" s="13">
        <f>SUMIFS(Data!$H:$H,Data!$I:$I,'Priority Skills Gap'!$H$1,Data!$E:$E,'Priority Skills Gap'!$A18,Data!$C:$C,'Priority Skills Gap'!H$3,Data!$D:$D,'Priority Skills Gap'!$A$5)</f>
        <v>703.40200000000402</v>
      </c>
      <c r="I18" s="13">
        <f>SUMIFS(Data!$H:$H,Data!$I:$I,'Priority Skills Gap'!$H$1,Data!$E:$E,'Priority Skills Gap'!$A18,Data!$C:$C,'Priority Skills Gap'!I$3,Data!$D:$D,'Priority Skills Gap'!$A$5)</f>
        <v>1302.90500000001</v>
      </c>
      <c r="J18" s="13">
        <f>SUMIFS(Data!$H:$H,Data!$I:$I,'Priority Skills Gap'!$H$1,Data!$E:$E,'Priority Skills Gap'!$A18,Data!$C:$C,'Priority Skills Gap'!J$3,Data!$D:$D,'Priority Skills Gap'!$A$5)</f>
        <v>0</v>
      </c>
      <c r="K18" s="13">
        <f>SUMIFS(Data!$H:$H,Data!$I:$I,'Priority Skills Gap'!$H$1,Data!$E:$E,'Priority Skills Gap'!$A18,Data!$C:$C,'Priority Skills Gap'!K$3,Data!$D:$D,'Priority Skills Gap'!$A$5)</f>
        <v>0</v>
      </c>
      <c r="L18" s="73">
        <f>SUMIFS(Data!$H:$H,Data!$I:$I,'Priority Skills Gap'!$H$1,Data!$E:$E,'Priority Skills Gap'!$A18,Data!$C:$C,'Priority Skills Gap'!L$3,Data!$D:$D,'Priority Skills Gap'!$A$5)</f>
        <v>668.76900000001297</v>
      </c>
      <c r="M18" s="191"/>
      <c r="N18" s="192"/>
    </row>
    <row r="19" spans="1:14" x14ac:dyDescent="0.35">
      <c r="A19" s="14" t="s">
        <v>20</v>
      </c>
      <c r="B19" s="15">
        <v>361.95800000000202</v>
      </c>
      <c r="C19" s="15">
        <v>1020.236</v>
      </c>
      <c r="D19" s="15">
        <v>1043.877</v>
      </c>
      <c r="E19" s="15">
        <v>1062.8340000000001</v>
      </c>
      <c r="F19" s="15">
        <v>1162.9683333333701</v>
      </c>
      <c r="G19" s="63"/>
      <c r="H19" s="15">
        <f>SUMIFS(Data!$H:$H,Data!$I:$I,'Priority Skills Gap'!$H$1,Data!$E:$E,'Priority Skills Gap'!$A19,Data!$C:$C,'Priority Skills Gap'!H$3,Data!$D:$D,'Priority Skills Gap'!$A$5)</f>
        <v>413.75100000000202</v>
      </c>
      <c r="I19" s="15">
        <f>SUMIFS(Data!$H:$H,Data!$I:$I,'Priority Skills Gap'!$H$1,Data!$E:$E,'Priority Skills Gap'!$A19,Data!$C:$C,'Priority Skills Gap'!I$3,Data!$D:$D,'Priority Skills Gap'!$A$5)</f>
        <v>1048.299</v>
      </c>
      <c r="J19" s="15">
        <f>SUMIFS(Data!$H:$H,Data!$I:$I,'Priority Skills Gap'!$H$1,Data!$E:$E,'Priority Skills Gap'!$A19,Data!$C:$C,'Priority Skills Gap'!J$3,Data!$D:$D,'Priority Skills Gap'!$A$5)</f>
        <v>0</v>
      </c>
      <c r="K19" s="15">
        <f>SUMIFS(Data!$H:$H,Data!$I:$I,'Priority Skills Gap'!$H$1,Data!$E:$E,'Priority Skills Gap'!$A19,Data!$C:$C,'Priority Skills Gap'!K$3,Data!$D:$D,'Priority Skills Gap'!$A$5)</f>
        <v>0</v>
      </c>
      <c r="L19" s="74">
        <f>SUMIFS(Data!$H:$H,Data!$I:$I,'Priority Skills Gap'!$H$1,Data!$E:$E,'Priority Skills Gap'!$A19,Data!$C:$C,'Priority Skills Gap'!L$3,Data!$D:$D,'Priority Skills Gap'!$A$5)</f>
        <v>487.35000000000502</v>
      </c>
      <c r="M19" s="191"/>
      <c r="N19" s="192"/>
    </row>
    <row r="20" spans="1:14" x14ac:dyDescent="0.35">
      <c r="A20" s="12" t="s">
        <v>21</v>
      </c>
      <c r="B20" s="13">
        <v>196.23399999999901</v>
      </c>
      <c r="C20" s="13">
        <v>678.15900000000295</v>
      </c>
      <c r="D20" s="13">
        <v>607.18900000000201</v>
      </c>
      <c r="E20" s="13">
        <v>604.32400000000302</v>
      </c>
      <c r="F20" s="13">
        <v>695.302000000009</v>
      </c>
      <c r="G20" s="63"/>
      <c r="H20" s="13">
        <f>SUMIFS(Data!$H:$H,Data!$I:$I,'Priority Skills Gap'!$H$1,Data!$E:$E,'Priority Skills Gap'!$A20,Data!$C:$C,'Priority Skills Gap'!H$3,Data!$D:$D,'Priority Skills Gap'!$A$5)</f>
        <v>198.50099999999901</v>
      </c>
      <c r="I20" s="13">
        <f>SUMIFS(Data!$H:$H,Data!$I:$I,'Priority Skills Gap'!$H$1,Data!$E:$E,'Priority Skills Gap'!$A20,Data!$C:$C,'Priority Skills Gap'!I$3,Data!$D:$D,'Priority Skills Gap'!$A$5)</f>
        <v>662.02100000000303</v>
      </c>
      <c r="J20" s="13">
        <f>SUMIFS(Data!$H:$H,Data!$I:$I,'Priority Skills Gap'!$H$1,Data!$E:$E,'Priority Skills Gap'!$A20,Data!$C:$C,'Priority Skills Gap'!J$3,Data!$D:$D,'Priority Skills Gap'!$A$5)</f>
        <v>0</v>
      </c>
      <c r="K20" s="13">
        <f>SUMIFS(Data!$H:$H,Data!$I:$I,'Priority Skills Gap'!$H$1,Data!$E:$E,'Priority Skills Gap'!$A20,Data!$C:$C,'Priority Skills Gap'!K$3,Data!$D:$D,'Priority Skills Gap'!$A$5)</f>
        <v>0</v>
      </c>
      <c r="L20" s="73">
        <f>SUMIFS(Data!$H:$H,Data!$I:$I,'Priority Skills Gap'!$H$1,Data!$E:$E,'Priority Skills Gap'!$A20,Data!$C:$C,'Priority Skills Gap'!L$3,Data!$D:$D,'Priority Skills Gap'!$A$5)</f>
        <v>286.84066666666598</v>
      </c>
      <c r="M20" s="191"/>
      <c r="N20" s="192"/>
    </row>
    <row r="21" spans="1:14" x14ac:dyDescent="0.35">
      <c r="A21" s="14" t="s">
        <v>22</v>
      </c>
      <c r="B21" s="15">
        <v>112.39899999999901</v>
      </c>
      <c r="C21" s="15">
        <v>312.17500000000001</v>
      </c>
      <c r="D21" s="15">
        <v>315.878999999999</v>
      </c>
      <c r="E21" s="15">
        <v>293.55399999999901</v>
      </c>
      <c r="F21" s="15">
        <v>344.66900000000498</v>
      </c>
      <c r="G21" s="63"/>
      <c r="H21" s="15">
        <f>SUMIFS(Data!$H:$H,Data!$I:$I,'Priority Skills Gap'!$H$1,Data!$E:$E,'Priority Skills Gap'!$A21,Data!$C:$C,'Priority Skills Gap'!H$3,Data!$D:$D,'Priority Skills Gap'!$A$5)</f>
        <v>113.673999999999</v>
      </c>
      <c r="I21" s="15">
        <f>SUMIFS(Data!$H:$H,Data!$I:$I,'Priority Skills Gap'!$H$1,Data!$E:$E,'Priority Skills Gap'!$A21,Data!$C:$C,'Priority Skills Gap'!I$3,Data!$D:$D,'Priority Skills Gap'!$A$5)</f>
        <v>328.53300000000002</v>
      </c>
      <c r="J21" s="15">
        <f>SUMIFS(Data!$H:$H,Data!$I:$I,'Priority Skills Gap'!$H$1,Data!$E:$E,'Priority Skills Gap'!$A21,Data!$C:$C,'Priority Skills Gap'!J$3,Data!$D:$D,'Priority Skills Gap'!$A$5)</f>
        <v>0</v>
      </c>
      <c r="K21" s="15">
        <f>SUMIFS(Data!$H:$H,Data!$I:$I,'Priority Skills Gap'!$H$1,Data!$E:$E,'Priority Skills Gap'!$A21,Data!$C:$C,'Priority Skills Gap'!K$3,Data!$D:$D,'Priority Skills Gap'!$A$5)</f>
        <v>0</v>
      </c>
      <c r="L21" s="74">
        <f>SUMIFS(Data!$H:$H,Data!$I:$I,'Priority Skills Gap'!$H$1,Data!$E:$E,'Priority Skills Gap'!$A21,Data!$C:$C,'Priority Skills Gap'!L$3,Data!$D:$D,'Priority Skills Gap'!$A$5)</f>
        <v>147.40233333333299</v>
      </c>
      <c r="M21" s="191"/>
      <c r="N21" s="192"/>
    </row>
    <row r="22" spans="1:14" x14ac:dyDescent="0.35">
      <c r="A22" s="12" t="s">
        <v>23</v>
      </c>
      <c r="B22" s="13">
        <v>373.33300000000003</v>
      </c>
      <c r="C22" s="13">
        <v>1057.56900000001</v>
      </c>
      <c r="D22" s="13">
        <v>1010.1950000000101</v>
      </c>
      <c r="E22" s="13">
        <v>928.39500000000396</v>
      </c>
      <c r="F22" s="13">
        <v>1123.16400000001</v>
      </c>
      <c r="G22" s="63"/>
      <c r="H22" s="13">
        <f>SUMIFS(Data!$H:$H,Data!$I:$I,'Priority Skills Gap'!$H$1,Data!$E:$E,'Priority Skills Gap'!$A22,Data!$C:$C,'Priority Skills Gap'!H$3,Data!$D:$D,'Priority Skills Gap'!$A$5)</f>
        <v>370.43900000000099</v>
      </c>
      <c r="I22" s="13">
        <f>SUMIFS(Data!$H:$H,Data!$I:$I,'Priority Skills Gap'!$H$1,Data!$E:$E,'Priority Skills Gap'!$A22,Data!$C:$C,'Priority Skills Gap'!I$3,Data!$D:$D,'Priority Skills Gap'!$A$5)</f>
        <v>1117.7349999999999</v>
      </c>
      <c r="J22" s="13">
        <f>SUMIFS(Data!$H:$H,Data!$I:$I,'Priority Skills Gap'!$H$1,Data!$E:$E,'Priority Skills Gap'!$A22,Data!$C:$C,'Priority Skills Gap'!J$3,Data!$D:$D,'Priority Skills Gap'!$A$5)</f>
        <v>0</v>
      </c>
      <c r="K22" s="13">
        <f>SUMIFS(Data!$H:$H,Data!$I:$I,'Priority Skills Gap'!$H$1,Data!$E:$E,'Priority Skills Gap'!$A22,Data!$C:$C,'Priority Skills Gap'!K$3,Data!$D:$D,'Priority Skills Gap'!$A$5)</f>
        <v>0</v>
      </c>
      <c r="L22" s="73">
        <f>SUMIFS(Data!$H:$H,Data!$I:$I,'Priority Skills Gap'!$H$1,Data!$E:$E,'Priority Skills Gap'!$A22,Data!$C:$C,'Priority Skills Gap'!L$3,Data!$D:$D,'Priority Skills Gap'!$A$5)</f>
        <v>496.05800000000801</v>
      </c>
      <c r="M22" s="191"/>
      <c r="N22" s="192"/>
    </row>
    <row r="23" spans="1:14" x14ac:dyDescent="0.35">
      <c r="A23" s="14" t="s">
        <v>24</v>
      </c>
      <c r="B23" s="15">
        <v>265.75200000000001</v>
      </c>
      <c r="C23" s="15">
        <v>445.31400000000099</v>
      </c>
      <c r="D23" s="15">
        <v>395.30700000000002</v>
      </c>
      <c r="E23" s="15">
        <v>377.67100000000102</v>
      </c>
      <c r="F23" s="15">
        <v>494.68133333332599</v>
      </c>
      <c r="G23" s="63"/>
      <c r="H23" s="15">
        <f>SUMIFS(Data!$H:$H,Data!$I:$I,'Priority Skills Gap'!$H$1,Data!$E:$E,'Priority Skills Gap'!$A23,Data!$C:$C,'Priority Skills Gap'!H$3,Data!$D:$D,'Priority Skills Gap'!$A$5)</f>
        <v>215.56100000000001</v>
      </c>
      <c r="I23" s="15">
        <f>SUMIFS(Data!$H:$H,Data!$I:$I,'Priority Skills Gap'!$H$1,Data!$E:$E,'Priority Skills Gap'!$A23,Data!$C:$C,'Priority Skills Gap'!I$3,Data!$D:$D,'Priority Skills Gap'!$A$5)</f>
        <v>351.33200000000102</v>
      </c>
      <c r="J23" s="15">
        <f>SUMIFS(Data!$H:$H,Data!$I:$I,'Priority Skills Gap'!$H$1,Data!$E:$E,'Priority Skills Gap'!$A23,Data!$C:$C,'Priority Skills Gap'!J$3,Data!$D:$D,'Priority Skills Gap'!$A$5)</f>
        <v>0</v>
      </c>
      <c r="K23" s="15">
        <f>SUMIFS(Data!$H:$H,Data!$I:$I,'Priority Skills Gap'!$H$1,Data!$E:$E,'Priority Skills Gap'!$A23,Data!$C:$C,'Priority Skills Gap'!K$3,Data!$D:$D,'Priority Skills Gap'!$A$5)</f>
        <v>0</v>
      </c>
      <c r="L23" s="74">
        <f>SUMIFS(Data!$H:$H,Data!$I:$I,'Priority Skills Gap'!$H$1,Data!$E:$E,'Priority Skills Gap'!$A23,Data!$C:$C,'Priority Skills Gap'!L$3,Data!$D:$D,'Priority Skills Gap'!$A$5)</f>
        <v>188.964333333333</v>
      </c>
      <c r="M23" s="191"/>
      <c r="N23" s="192"/>
    </row>
    <row r="24" spans="1:14" x14ac:dyDescent="0.35">
      <c r="A24" s="12" t="s">
        <v>25</v>
      </c>
      <c r="B24" s="13">
        <v>178.57799999999901</v>
      </c>
      <c r="C24" s="13">
        <v>388.68500000000199</v>
      </c>
      <c r="D24" s="13">
        <v>439.12700000000399</v>
      </c>
      <c r="E24" s="13">
        <v>423.37000000000199</v>
      </c>
      <c r="F24" s="13">
        <v>476.58666666667602</v>
      </c>
      <c r="G24" s="63"/>
      <c r="H24" s="13">
        <f>SUMIFS(Data!$H:$H,Data!$I:$I,'Priority Skills Gap'!$H$1,Data!$E:$E,'Priority Skills Gap'!$A24,Data!$C:$C,'Priority Skills Gap'!H$3,Data!$D:$D,'Priority Skills Gap'!$A$5)</f>
        <v>213.18199999999899</v>
      </c>
      <c r="I24" s="13">
        <f>SUMIFS(Data!$H:$H,Data!$I:$I,'Priority Skills Gap'!$H$1,Data!$E:$E,'Priority Skills Gap'!$A24,Data!$C:$C,'Priority Skills Gap'!I$3,Data!$D:$D,'Priority Skills Gap'!$A$5)</f>
        <v>450.479000000003</v>
      </c>
      <c r="J24" s="13">
        <f>SUMIFS(Data!$H:$H,Data!$I:$I,'Priority Skills Gap'!$H$1,Data!$E:$E,'Priority Skills Gap'!$A24,Data!$C:$C,'Priority Skills Gap'!J$3,Data!$D:$D,'Priority Skills Gap'!$A$5)</f>
        <v>0</v>
      </c>
      <c r="K24" s="13">
        <f>SUMIFS(Data!$H:$H,Data!$I:$I,'Priority Skills Gap'!$H$1,Data!$E:$E,'Priority Skills Gap'!$A24,Data!$C:$C,'Priority Skills Gap'!K$3,Data!$D:$D,'Priority Skills Gap'!$A$5)</f>
        <v>0</v>
      </c>
      <c r="L24" s="73">
        <f>SUMIFS(Data!$H:$H,Data!$I:$I,'Priority Skills Gap'!$H$1,Data!$E:$E,'Priority Skills Gap'!$A24,Data!$C:$C,'Priority Skills Gap'!L$3,Data!$D:$D,'Priority Skills Gap'!$A$5)</f>
        <v>221.22033333333499</v>
      </c>
      <c r="M24" s="191"/>
      <c r="N24" s="192"/>
    </row>
    <row r="25" spans="1:14" x14ac:dyDescent="0.35">
      <c r="A25" s="14" t="s">
        <v>26</v>
      </c>
      <c r="B25" s="15">
        <v>380.65299999999701</v>
      </c>
      <c r="C25" s="15">
        <v>984.98300000001097</v>
      </c>
      <c r="D25" s="15">
        <v>1134.0130000000099</v>
      </c>
      <c r="E25" s="15">
        <v>903.82500000000402</v>
      </c>
      <c r="F25" s="15">
        <v>1134.49133333332</v>
      </c>
      <c r="G25" s="63"/>
      <c r="H25" s="15">
        <f>SUMIFS(Data!$H:$H,Data!$I:$I,'Priority Skills Gap'!$H$1,Data!$E:$E,'Priority Skills Gap'!$A25,Data!$C:$C,'Priority Skills Gap'!H$3,Data!$D:$D,'Priority Skills Gap'!$A$5)</f>
        <v>258.41899999999902</v>
      </c>
      <c r="I25" s="15">
        <f>SUMIFS(Data!$H:$H,Data!$I:$I,'Priority Skills Gap'!$H$1,Data!$E:$E,'Priority Skills Gap'!$A25,Data!$C:$C,'Priority Skills Gap'!I$3,Data!$D:$D,'Priority Skills Gap'!$A$5)</f>
        <v>954.90700000000402</v>
      </c>
      <c r="J25" s="15">
        <f>SUMIFS(Data!$H:$H,Data!$I:$I,'Priority Skills Gap'!$H$1,Data!$E:$E,'Priority Skills Gap'!$A25,Data!$C:$C,'Priority Skills Gap'!J$3,Data!$D:$D,'Priority Skills Gap'!$A$5)</f>
        <v>0</v>
      </c>
      <c r="K25" s="15">
        <f>SUMIFS(Data!$H:$H,Data!$I:$I,'Priority Skills Gap'!$H$1,Data!$E:$E,'Priority Skills Gap'!$A25,Data!$C:$C,'Priority Skills Gap'!K$3,Data!$D:$D,'Priority Skills Gap'!$A$5)</f>
        <v>0</v>
      </c>
      <c r="L25" s="74">
        <f>SUMIFS(Data!$H:$H,Data!$I:$I,'Priority Skills Gap'!$H$1,Data!$E:$E,'Priority Skills Gap'!$A25,Data!$C:$C,'Priority Skills Gap'!L$3,Data!$D:$D,'Priority Skills Gap'!$A$5)</f>
        <v>404.442000000002</v>
      </c>
      <c r="M25" s="191"/>
      <c r="N25" s="192"/>
    </row>
    <row r="26" spans="1:14" x14ac:dyDescent="0.35">
      <c r="A26" s="12" t="s">
        <v>27</v>
      </c>
      <c r="B26" s="13">
        <v>1084.297</v>
      </c>
      <c r="C26" s="13">
        <v>3054.84800000005</v>
      </c>
      <c r="D26" s="13">
        <v>2710.7890000001098</v>
      </c>
      <c r="E26" s="13">
        <v>2543.6240000000698</v>
      </c>
      <c r="F26" s="13">
        <v>3131.1859999998201</v>
      </c>
      <c r="G26" s="63"/>
      <c r="H26" s="13">
        <f>SUMIFS(Data!$H:$H,Data!$I:$I,'Priority Skills Gap'!$H$1,Data!$E:$E,'Priority Skills Gap'!$A26,Data!$C:$C,'Priority Skills Gap'!H$3,Data!$D:$D,'Priority Skills Gap'!$A$5)</f>
        <v>865.88500000000295</v>
      </c>
      <c r="I26" s="13">
        <f>SUMIFS(Data!$H:$H,Data!$I:$I,'Priority Skills Gap'!$H$1,Data!$E:$E,'Priority Skills Gap'!$A26,Data!$C:$C,'Priority Skills Gap'!I$3,Data!$D:$D,'Priority Skills Gap'!$A$5)</f>
        <v>2741.7740000000399</v>
      </c>
      <c r="J26" s="13">
        <f>SUMIFS(Data!$H:$H,Data!$I:$I,'Priority Skills Gap'!$H$1,Data!$E:$E,'Priority Skills Gap'!$A26,Data!$C:$C,'Priority Skills Gap'!J$3,Data!$D:$D,'Priority Skills Gap'!$A$5)</f>
        <v>0</v>
      </c>
      <c r="K26" s="13">
        <f>SUMIFS(Data!$H:$H,Data!$I:$I,'Priority Skills Gap'!$H$1,Data!$E:$E,'Priority Skills Gap'!$A26,Data!$C:$C,'Priority Skills Gap'!K$3,Data!$D:$D,'Priority Skills Gap'!$A$5)</f>
        <v>0</v>
      </c>
      <c r="L26" s="73">
        <f>SUMIFS(Data!$H:$H,Data!$I:$I,'Priority Skills Gap'!$H$1,Data!$E:$E,'Priority Skills Gap'!$A26,Data!$C:$C,'Priority Skills Gap'!L$3,Data!$D:$D,'Priority Skills Gap'!$A$5)</f>
        <v>1202.5530000000099</v>
      </c>
      <c r="M26" s="191"/>
      <c r="N26" s="192"/>
    </row>
    <row r="27" spans="1:14" x14ac:dyDescent="0.35">
      <c r="A27" s="14" t="s">
        <v>28</v>
      </c>
      <c r="B27" s="15">
        <v>170.98999999999899</v>
      </c>
      <c r="C27" s="15">
        <v>450.27400000000301</v>
      </c>
      <c r="D27" s="15">
        <v>444.83100000000297</v>
      </c>
      <c r="E27" s="15">
        <v>416.103000000002</v>
      </c>
      <c r="F27" s="15">
        <v>494.06600000000901</v>
      </c>
      <c r="G27" s="63"/>
      <c r="H27" s="15">
        <f>SUMIFS(Data!$H:$H,Data!$I:$I,'Priority Skills Gap'!$H$1,Data!$E:$E,'Priority Skills Gap'!$A27,Data!$C:$C,'Priority Skills Gap'!H$3,Data!$D:$D,'Priority Skills Gap'!$A$5)</f>
        <v>165.45599999999899</v>
      </c>
      <c r="I27" s="15">
        <f>SUMIFS(Data!$H:$H,Data!$I:$I,'Priority Skills Gap'!$H$1,Data!$E:$E,'Priority Skills Gap'!$A27,Data!$C:$C,'Priority Skills Gap'!I$3,Data!$D:$D,'Priority Skills Gap'!$A$5)</f>
        <v>463.71400000000301</v>
      </c>
      <c r="J27" s="15">
        <f>SUMIFS(Data!$H:$H,Data!$I:$I,'Priority Skills Gap'!$H$1,Data!$E:$E,'Priority Skills Gap'!$A27,Data!$C:$C,'Priority Skills Gap'!J$3,Data!$D:$D,'Priority Skills Gap'!$A$5)</f>
        <v>0</v>
      </c>
      <c r="K27" s="15">
        <f>SUMIFS(Data!$H:$H,Data!$I:$I,'Priority Skills Gap'!$H$1,Data!$E:$E,'Priority Skills Gap'!$A27,Data!$C:$C,'Priority Skills Gap'!K$3,Data!$D:$D,'Priority Skills Gap'!$A$5)</f>
        <v>0</v>
      </c>
      <c r="L27" s="74">
        <f>SUMIFS(Data!$H:$H,Data!$I:$I,'Priority Skills Gap'!$H$1,Data!$E:$E,'Priority Skills Gap'!$A27,Data!$C:$C,'Priority Skills Gap'!L$3,Data!$D:$D,'Priority Skills Gap'!$A$5)</f>
        <v>209.72333333333401</v>
      </c>
      <c r="M27" s="191"/>
      <c r="N27" s="192"/>
    </row>
    <row r="28" spans="1:14" x14ac:dyDescent="0.35">
      <c r="A28" s="12" t="s">
        <v>29</v>
      </c>
      <c r="B28" s="13">
        <v>71.681999999999803</v>
      </c>
      <c r="C28" s="13">
        <v>605.41100000000097</v>
      </c>
      <c r="D28" s="13">
        <v>576.41400000000306</v>
      </c>
      <c r="E28" s="13">
        <v>580.04800000000296</v>
      </c>
      <c r="F28" s="13">
        <v>611.18500000000699</v>
      </c>
      <c r="G28" s="63"/>
      <c r="H28" s="13">
        <f>SUMIFS(Data!$H:$H,Data!$I:$I,'Priority Skills Gap'!$H$1,Data!$E:$E,'Priority Skills Gap'!$A28,Data!$C:$C,'Priority Skills Gap'!H$3,Data!$D:$D,'Priority Skills Gap'!$A$5)</f>
        <v>74.365999999999801</v>
      </c>
      <c r="I28" s="13">
        <f>SUMIFS(Data!$H:$H,Data!$I:$I,'Priority Skills Gap'!$H$1,Data!$E:$E,'Priority Skills Gap'!$A28,Data!$C:$C,'Priority Skills Gap'!I$3,Data!$D:$D,'Priority Skills Gap'!$A$5)</f>
        <v>1011.28799999999</v>
      </c>
      <c r="J28" s="13">
        <f>SUMIFS(Data!$H:$H,Data!$I:$I,'Priority Skills Gap'!$H$1,Data!$E:$E,'Priority Skills Gap'!$A28,Data!$C:$C,'Priority Skills Gap'!J$3,Data!$D:$D,'Priority Skills Gap'!$A$5)</f>
        <v>0</v>
      </c>
      <c r="K28" s="13">
        <f>SUMIFS(Data!$H:$H,Data!$I:$I,'Priority Skills Gap'!$H$1,Data!$E:$E,'Priority Skills Gap'!$A28,Data!$C:$C,'Priority Skills Gap'!K$3,Data!$D:$D,'Priority Skills Gap'!$A$5)</f>
        <v>0</v>
      </c>
      <c r="L28" s="73">
        <f>SUMIFS(Data!$H:$H,Data!$I:$I,'Priority Skills Gap'!$H$1,Data!$E:$E,'Priority Skills Gap'!$A28,Data!$C:$C,'Priority Skills Gap'!L$3,Data!$D:$D,'Priority Skills Gap'!$A$5)</f>
        <v>361.88466666666301</v>
      </c>
      <c r="M28" s="191"/>
      <c r="N28" s="192"/>
    </row>
    <row r="29" spans="1:14" x14ac:dyDescent="0.35">
      <c r="A29" s="14" t="s">
        <v>30</v>
      </c>
      <c r="B29" s="15">
        <v>145.903999999999</v>
      </c>
      <c r="C29" s="15">
        <v>563.94400000000496</v>
      </c>
      <c r="D29" s="15">
        <v>548.85600000000397</v>
      </c>
      <c r="E29" s="15">
        <v>538.66900000000396</v>
      </c>
      <c r="F29" s="15">
        <v>599.12433333334604</v>
      </c>
      <c r="G29" s="63"/>
      <c r="H29" s="15">
        <f>SUMIFS(Data!$H:$H,Data!$I:$I,'Priority Skills Gap'!$H$1,Data!$E:$E,'Priority Skills Gap'!$A29,Data!$C:$C,'Priority Skills Gap'!H$3,Data!$D:$D,'Priority Skills Gap'!$A$5)</f>
        <v>163.82499999999899</v>
      </c>
      <c r="I29" s="15">
        <f>SUMIFS(Data!$H:$H,Data!$I:$I,'Priority Skills Gap'!$H$1,Data!$E:$E,'Priority Skills Gap'!$A29,Data!$C:$C,'Priority Skills Gap'!I$3,Data!$D:$D,'Priority Skills Gap'!$A$5)</f>
        <v>620.70400000000598</v>
      </c>
      <c r="J29" s="15">
        <f>SUMIFS(Data!$H:$H,Data!$I:$I,'Priority Skills Gap'!$H$1,Data!$E:$E,'Priority Skills Gap'!$A29,Data!$C:$C,'Priority Skills Gap'!J$3,Data!$D:$D,'Priority Skills Gap'!$A$5)</f>
        <v>0</v>
      </c>
      <c r="K29" s="15">
        <f>SUMIFS(Data!$H:$H,Data!$I:$I,'Priority Skills Gap'!$H$1,Data!$E:$E,'Priority Skills Gap'!$A29,Data!$C:$C,'Priority Skills Gap'!K$3,Data!$D:$D,'Priority Skills Gap'!$A$5)</f>
        <v>0</v>
      </c>
      <c r="L29" s="74">
        <f>SUMIFS(Data!$H:$H,Data!$I:$I,'Priority Skills Gap'!$H$1,Data!$E:$E,'Priority Skills Gap'!$A29,Data!$C:$C,'Priority Skills Gap'!L$3,Data!$D:$D,'Priority Skills Gap'!$A$5)</f>
        <v>261.50966666666898</v>
      </c>
      <c r="M29" s="191"/>
      <c r="N29" s="192"/>
    </row>
    <row r="30" spans="1:14" x14ac:dyDescent="0.35">
      <c r="A30" s="12" t="s">
        <v>31</v>
      </c>
      <c r="B30" s="13">
        <v>633.81500000000199</v>
      </c>
      <c r="C30" s="13">
        <v>1962.28000000006</v>
      </c>
      <c r="D30" s="13">
        <v>1861.7070000000299</v>
      </c>
      <c r="E30" s="13">
        <v>1755.24200000004</v>
      </c>
      <c r="F30" s="13">
        <v>2071.01466666652</v>
      </c>
      <c r="G30" s="63"/>
      <c r="H30" s="13">
        <f>SUMIFS(Data!$H:$H,Data!$I:$I,'Priority Skills Gap'!$H$1,Data!$E:$E,'Priority Skills Gap'!$A30,Data!$C:$C,'Priority Skills Gap'!H$3,Data!$D:$D,'Priority Skills Gap'!$A$5)</f>
        <v>586.62</v>
      </c>
      <c r="I30" s="13">
        <f>SUMIFS(Data!$H:$H,Data!$I:$I,'Priority Skills Gap'!$H$1,Data!$E:$E,'Priority Skills Gap'!$A30,Data!$C:$C,'Priority Skills Gap'!I$3,Data!$D:$D,'Priority Skills Gap'!$A$5)</f>
        <v>2061.9880000000398</v>
      </c>
      <c r="J30" s="13">
        <f>SUMIFS(Data!$H:$H,Data!$I:$I,'Priority Skills Gap'!$H$1,Data!$E:$E,'Priority Skills Gap'!$A30,Data!$C:$C,'Priority Skills Gap'!J$3,Data!$D:$D,'Priority Skills Gap'!$A$5)</f>
        <v>0</v>
      </c>
      <c r="K30" s="13">
        <f>SUMIFS(Data!$H:$H,Data!$I:$I,'Priority Skills Gap'!$H$1,Data!$E:$E,'Priority Skills Gap'!$A30,Data!$C:$C,'Priority Skills Gap'!K$3,Data!$D:$D,'Priority Skills Gap'!$A$5)</f>
        <v>0</v>
      </c>
      <c r="L30" s="73">
        <f>SUMIFS(Data!$H:$H,Data!$I:$I,'Priority Skills Gap'!$H$1,Data!$E:$E,'Priority Skills Gap'!$A30,Data!$C:$C,'Priority Skills Gap'!L$3,Data!$D:$D,'Priority Skills Gap'!$A$5)</f>
        <v>882.86933333335401</v>
      </c>
      <c r="M30" s="191"/>
      <c r="N30" s="192"/>
    </row>
    <row r="31" spans="1:14" x14ac:dyDescent="0.35">
      <c r="A31" s="14" t="s">
        <v>32</v>
      </c>
      <c r="B31" s="15">
        <v>167.772999999999</v>
      </c>
      <c r="C31" s="15">
        <v>512.16700000000299</v>
      </c>
      <c r="D31" s="15">
        <v>553.60700000000497</v>
      </c>
      <c r="E31" s="15">
        <v>571.49100000000305</v>
      </c>
      <c r="F31" s="15">
        <v>601.67933333334099</v>
      </c>
      <c r="G31" s="63"/>
      <c r="H31" s="15">
        <f>SUMIFS(Data!$H:$H,Data!$I:$I,'Priority Skills Gap'!$H$1,Data!$E:$E,'Priority Skills Gap'!$A31,Data!$C:$C,'Priority Skills Gap'!H$3,Data!$D:$D,'Priority Skills Gap'!$A$5)</f>
        <v>204.51799999999901</v>
      </c>
      <c r="I31" s="15">
        <f>SUMIFS(Data!$H:$H,Data!$I:$I,'Priority Skills Gap'!$H$1,Data!$E:$E,'Priority Skills Gap'!$A31,Data!$C:$C,'Priority Skills Gap'!I$3,Data!$D:$D,'Priority Skills Gap'!$A$5)</f>
        <v>558.40300000000298</v>
      </c>
      <c r="J31" s="15">
        <f>SUMIFS(Data!$H:$H,Data!$I:$I,'Priority Skills Gap'!$H$1,Data!$E:$E,'Priority Skills Gap'!$A31,Data!$C:$C,'Priority Skills Gap'!J$3,Data!$D:$D,'Priority Skills Gap'!$A$5)</f>
        <v>0</v>
      </c>
      <c r="K31" s="15">
        <f>SUMIFS(Data!$H:$H,Data!$I:$I,'Priority Skills Gap'!$H$1,Data!$E:$E,'Priority Skills Gap'!$A31,Data!$C:$C,'Priority Skills Gap'!K$3,Data!$D:$D,'Priority Skills Gap'!$A$5)</f>
        <v>0</v>
      </c>
      <c r="L31" s="74">
        <f>SUMIFS(Data!$H:$H,Data!$I:$I,'Priority Skills Gap'!$H$1,Data!$E:$E,'Priority Skills Gap'!$A31,Data!$C:$C,'Priority Skills Gap'!L$3,Data!$D:$D,'Priority Skills Gap'!$A$5)</f>
        <v>254.30700000000201</v>
      </c>
      <c r="M31" s="191"/>
      <c r="N31" s="192"/>
    </row>
    <row r="32" spans="1:14" x14ac:dyDescent="0.35">
      <c r="A32" s="12" t="s">
        <v>33</v>
      </c>
      <c r="B32" s="13">
        <v>70.959000000000003</v>
      </c>
      <c r="C32" s="13">
        <v>444.95100000000201</v>
      </c>
      <c r="D32" s="13">
        <v>455.09400000000102</v>
      </c>
      <c r="E32" s="13">
        <v>410.72399999999999</v>
      </c>
      <c r="F32" s="13">
        <v>460.57600000000201</v>
      </c>
      <c r="G32" s="63"/>
      <c r="H32" s="13">
        <f>SUMIFS(Data!$H:$H,Data!$I:$I,'Priority Skills Gap'!$H$1,Data!$E:$E,'Priority Skills Gap'!$A32,Data!$C:$C,'Priority Skills Gap'!H$3,Data!$D:$D,'Priority Skills Gap'!$A$5)</f>
        <v>84.543999999999897</v>
      </c>
      <c r="I32" s="13">
        <f>SUMIFS(Data!$H:$H,Data!$I:$I,'Priority Skills Gap'!$H$1,Data!$E:$E,'Priority Skills Gap'!$A32,Data!$C:$C,'Priority Skills Gap'!I$3,Data!$D:$D,'Priority Skills Gap'!$A$5)</f>
        <v>457.81800000000197</v>
      </c>
      <c r="J32" s="13">
        <f>SUMIFS(Data!$H:$H,Data!$I:$I,'Priority Skills Gap'!$H$1,Data!$E:$E,'Priority Skills Gap'!$A32,Data!$C:$C,'Priority Skills Gap'!J$3,Data!$D:$D,'Priority Skills Gap'!$A$5)</f>
        <v>0</v>
      </c>
      <c r="K32" s="13">
        <f>SUMIFS(Data!$H:$H,Data!$I:$I,'Priority Skills Gap'!$H$1,Data!$E:$E,'Priority Skills Gap'!$A32,Data!$C:$C,'Priority Skills Gap'!K$3,Data!$D:$D,'Priority Skills Gap'!$A$5)</f>
        <v>0</v>
      </c>
      <c r="L32" s="73">
        <f>SUMIFS(Data!$H:$H,Data!$I:$I,'Priority Skills Gap'!$H$1,Data!$E:$E,'Priority Skills Gap'!$A32,Data!$C:$C,'Priority Skills Gap'!L$3,Data!$D:$D,'Priority Skills Gap'!$A$5)</f>
        <v>180.787333333334</v>
      </c>
      <c r="M32" s="191"/>
      <c r="N32" s="192"/>
    </row>
    <row r="33" spans="1:14" x14ac:dyDescent="0.35">
      <c r="A33" s="14" t="s">
        <v>34</v>
      </c>
      <c r="B33" s="15">
        <v>54.848999999999997</v>
      </c>
      <c r="C33" s="15">
        <v>243.42400000000001</v>
      </c>
      <c r="D33" s="15">
        <v>247.760999999999</v>
      </c>
      <c r="E33" s="15">
        <v>278.40599999999898</v>
      </c>
      <c r="F33" s="15">
        <v>274.813333333336</v>
      </c>
      <c r="G33" s="63"/>
      <c r="H33" s="15">
        <f>SUMIFS(Data!$H:$H,Data!$I:$I,'Priority Skills Gap'!$H$1,Data!$E:$E,'Priority Skills Gap'!$A33,Data!$C:$C,'Priority Skills Gap'!H$3,Data!$D:$D,'Priority Skills Gap'!$A$5)</f>
        <v>68.915000000000006</v>
      </c>
      <c r="I33" s="15">
        <f>SUMIFS(Data!$H:$H,Data!$I:$I,'Priority Skills Gap'!$H$1,Data!$E:$E,'Priority Skills Gap'!$A33,Data!$C:$C,'Priority Skills Gap'!I$3,Data!$D:$D,'Priority Skills Gap'!$A$5)</f>
        <v>252.992999999999</v>
      </c>
      <c r="J33" s="15">
        <f>SUMIFS(Data!$H:$H,Data!$I:$I,'Priority Skills Gap'!$H$1,Data!$E:$E,'Priority Skills Gap'!$A33,Data!$C:$C,'Priority Skills Gap'!J$3,Data!$D:$D,'Priority Skills Gap'!$A$5)</f>
        <v>0</v>
      </c>
      <c r="K33" s="15">
        <f>SUMIFS(Data!$H:$H,Data!$I:$I,'Priority Skills Gap'!$H$1,Data!$E:$E,'Priority Skills Gap'!$A33,Data!$C:$C,'Priority Skills Gap'!K$3,Data!$D:$D,'Priority Skills Gap'!$A$5)</f>
        <v>0</v>
      </c>
      <c r="L33" s="74">
        <f>SUMIFS(Data!$H:$H,Data!$I:$I,'Priority Skills Gap'!$H$1,Data!$E:$E,'Priority Skills Gap'!$A33,Data!$C:$C,'Priority Skills Gap'!L$3,Data!$D:$D,'Priority Skills Gap'!$A$5)</f>
        <v>107.30266666666699</v>
      </c>
      <c r="M33" s="191"/>
      <c r="N33" s="192"/>
    </row>
    <row r="34" spans="1:14" x14ac:dyDescent="0.35">
      <c r="A34" s="12" t="s">
        <v>35</v>
      </c>
      <c r="B34" s="13">
        <v>101.408999999999</v>
      </c>
      <c r="C34" s="13">
        <v>379.85199999999901</v>
      </c>
      <c r="D34" s="13">
        <v>371.578000000001</v>
      </c>
      <c r="E34" s="13">
        <v>349.19099999999997</v>
      </c>
      <c r="F34" s="13">
        <v>400.67666666666798</v>
      </c>
      <c r="G34" s="63"/>
      <c r="H34" s="13">
        <f>SUMIFS(Data!$H:$H,Data!$I:$I,'Priority Skills Gap'!$H$1,Data!$E:$E,'Priority Skills Gap'!$A34,Data!$C:$C,'Priority Skills Gap'!H$3,Data!$D:$D,'Priority Skills Gap'!$A$5)</f>
        <v>100.480999999999</v>
      </c>
      <c r="I34" s="13">
        <f>SUMIFS(Data!$H:$H,Data!$I:$I,'Priority Skills Gap'!$H$1,Data!$E:$E,'Priority Skills Gap'!$A34,Data!$C:$C,'Priority Skills Gap'!I$3,Data!$D:$D,'Priority Skills Gap'!$A$5)</f>
        <v>377.916</v>
      </c>
      <c r="J34" s="13">
        <f>SUMIFS(Data!$H:$H,Data!$I:$I,'Priority Skills Gap'!$H$1,Data!$E:$E,'Priority Skills Gap'!$A34,Data!$C:$C,'Priority Skills Gap'!J$3,Data!$D:$D,'Priority Skills Gap'!$A$5)</f>
        <v>0</v>
      </c>
      <c r="K34" s="13">
        <f>SUMIFS(Data!$H:$H,Data!$I:$I,'Priority Skills Gap'!$H$1,Data!$E:$E,'Priority Skills Gap'!$A34,Data!$C:$C,'Priority Skills Gap'!K$3,Data!$D:$D,'Priority Skills Gap'!$A$5)</f>
        <v>0</v>
      </c>
      <c r="L34" s="73">
        <f>SUMIFS(Data!$H:$H,Data!$I:$I,'Priority Skills Gap'!$H$1,Data!$E:$E,'Priority Skills Gap'!$A34,Data!$C:$C,'Priority Skills Gap'!L$3,Data!$D:$D,'Priority Skills Gap'!$A$5)</f>
        <v>159.46566666666601</v>
      </c>
      <c r="M34" s="191"/>
      <c r="N34" s="192"/>
    </row>
    <row r="35" spans="1:14" ht="15" thickBot="1" x14ac:dyDescent="0.4">
      <c r="A35" s="16" t="s">
        <v>36</v>
      </c>
      <c r="B35" s="15">
        <v>86.914999999999793</v>
      </c>
      <c r="C35" s="15">
        <v>496.66200000000299</v>
      </c>
      <c r="D35" s="15">
        <v>480.69600000000298</v>
      </c>
      <c r="E35" s="15">
        <v>465.64300000000298</v>
      </c>
      <c r="F35" s="15">
        <v>509.97200000000601</v>
      </c>
      <c r="G35" s="63"/>
      <c r="H35" s="15">
        <f>SUMIFS(Data!$H:$H,Data!$I:$I,'Priority Skills Gap'!$H$1,Data!$E:$E,'Priority Skills Gap'!$A35,Data!$C:$C,'Priority Skills Gap'!H$3,Data!$D:$D,'Priority Skills Gap'!$A$5)</f>
        <v>128.36499999999899</v>
      </c>
      <c r="I35" s="15">
        <f>SUMIFS(Data!$H:$H,Data!$I:$I,'Priority Skills Gap'!$H$1,Data!$E:$E,'Priority Skills Gap'!$A35,Data!$C:$C,'Priority Skills Gap'!I$3,Data!$D:$D,'Priority Skills Gap'!$A$5)</f>
        <v>491.58300000000298</v>
      </c>
      <c r="J35" s="15">
        <f>SUMIFS(Data!$H:$H,Data!$I:$I,'Priority Skills Gap'!$H$1,Data!$E:$E,'Priority Skills Gap'!$A35,Data!$C:$C,'Priority Skills Gap'!J$3,Data!$D:$D,'Priority Skills Gap'!$A$5)</f>
        <v>0</v>
      </c>
      <c r="K35" s="15">
        <f>SUMIFS(Data!$H:$H,Data!$I:$I,'Priority Skills Gap'!$H$1,Data!$E:$E,'Priority Skills Gap'!$A35,Data!$C:$C,'Priority Skills Gap'!K$3,Data!$D:$D,'Priority Skills Gap'!$A$5)</f>
        <v>0</v>
      </c>
      <c r="L35" s="74">
        <f>SUMIFS(Data!$H:$H,Data!$I:$I,'Priority Skills Gap'!$H$1,Data!$E:$E,'Priority Skills Gap'!$A35,Data!$C:$C,'Priority Skills Gap'!L$3,Data!$D:$D,'Priority Skills Gap'!$A$5)</f>
        <v>206.64933333333499</v>
      </c>
      <c r="M35" s="191"/>
      <c r="N35" s="192"/>
    </row>
    <row r="36" spans="1:14" x14ac:dyDescent="0.35">
      <c r="A36" s="17" t="s">
        <v>37</v>
      </c>
      <c r="B36" s="18">
        <v>7920.0110000000013</v>
      </c>
      <c r="C36" s="18">
        <v>22351.288000000193</v>
      </c>
      <c r="D36" s="18">
        <v>21918.59300000023</v>
      </c>
      <c r="E36" s="18">
        <v>21258.529000000173</v>
      </c>
      <c r="F36" s="18">
        <v>24482.806999999932</v>
      </c>
      <c r="G36" s="66"/>
      <c r="H36" s="18">
        <f>SUM(H6:H35)</f>
        <v>8101.2650000000067</v>
      </c>
      <c r="I36" s="18">
        <f t="shared" ref="I36:L36" si="0">SUM(I6:I35)</f>
        <v>23367.934000000143</v>
      </c>
      <c r="J36" s="18">
        <f t="shared" si="0"/>
        <v>0</v>
      </c>
      <c r="K36" s="18">
        <f t="shared" si="0"/>
        <v>0</v>
      </c>
      <c r="L36" s="75">
        <f t="shared" si="0"/>
        <v>10489.733000000095</v>
      </c>
    </row>
    <row r="37" spans="1:14" ht="15" thickBot="1" x14ac:dyDescent="0.4">
      <c r="A37" s="19"/>
      <c r="B37" s="20"/>
      <c r="C37" s="20"/>
      <c r="D37" s="20"/>
      <c r="E37" s="20"/>
      <c r="F37" s="20"/>
      <c r="G37" s="67"/>
      <c r="H37" s="20"/>
      <c r="I37" s="20"/>
      <c r="J37" s="20"/>
      <c r="K37" s="20"/>
      <c r="L37" s="76"/>
    </row>
    <row r="38" spans="1:14" ht="15" thickBot="1" x14ac:dyDescent="0.4">
      <c r="A38" s="21" t="s">
        <v>39</v>
      </c>
      <c r="B38" s="22">
        <v>7920.0110000000013</v>
      </c>
      <c r="C38" s="22">
        <v>22351.288000000193</v>
      </c>
      <c r="D38" s="22">
        <v>21918.59300000023</v>
      </c>
      <c r="E38" s="22">
        <v>21258.529000000173</v>
      </c>
      <c r="F38" s="22">
        <v>24482.806999999932</v>
      </c>
      <c r="G38" s="68"/>
      <c r="H38" s="22">
        <f>SUM(H36:H37)</f>
        <v>8101.2650000000067</v>
      </c>
      <c r="I38" s="22">
        <f t="shared" ref="I38:L38" si="1">SUM(I36:I37)</f>
        <v>23367.934000000143</v>
      </c>
      <c r="J38" s="22">
        <f t="shared" si="1"/>
        <v>0</v>
      </c>
      <c r="K38" s="22">
        <f t="shared" si="1"/>
        <v>0</v>
      </c>
      <c r="L38" s="77">
        <f t="shared" si="1"/>
        <v>10489.733000000095</v>
      </c>
    </row>
    <row r="39" spans="1:14" ht="27" customHeight="1" x14ac:dyDescent="0.35">
      <c r="A39" s="329" t="s">
        <v>742</v>
      </c>
      <c r="B39" s="329"/>
      <c r="C39" s="329"/>
      <c r="D39" s="329"/>
      <c r="E39" s="329"/>
      <c r="F39" s="329"/>
      <c r="G39" s="329"/>
      <c r="H39" s="329"/>
      <c r="I39" s="329"/>
      <c r="J39" s="329"/>
      <c r="K39" s="329"/>
      <c r="L39" s="288" t="str">
        <f>Data!$X$1</f>
        <v>tdulany</v>
      </c>
    </row>
    <row r="40" spans="1:14" x14ac:dyDescent="0.35">
      <c r="A40" s="27"/>
      <c r="B40" s="24"/>
      <c r="C40" s="24"/>
      <c r="D40" s="24"/>
      <c r="E40" s="24"/>
      <c r="F40" s="24"/>
      <c r="G40" s="24"/>
      <c r="H40" s="24"/>
      <c r="I40" s="24"/>
      <c r="J40" s="24"/>
      <c r="K40" s="24"/>
      <c r="L40" s="28">
        <f>Data!$X$2</f>
        <v>46030</v>
      </c>
    </row>
    <row r="41" spans="1:14" x14ac:dyDescent="0.35">
      <c r="A41" s="29"/>
      <c r="B41" s="30"/>
      <c r="C41" s="30"/>
      <c r="D41" s="30"/>
      <c r="E41" s="30"/>
      <c r="F41" s="30"/>
      <c r="G41" s="30"/>
      <c r="H41" s="30"/>
      <c r="I41" s="30"/>
      <c r="J41" s="30"/>
      <c r="K41" s="30"/>
      <c r="L41" s="30"/>
    </row>
    <row r="42" spans="1:14" x14ac:dyDescent="0.35">
      <c r="A42" s="31"/>
      <c r="B42" s="32"/>
      <c r="C42" s="32"/>
      <c r="D42" s="32"/>
      <c r="E42" s="32"/>
      <c r="F42" s="32"/>
      <c r="G42" s="32"/>
      <c r="H42" s="32"/>
      <c r="I42" s="32"/>
      <c r="J42" s="32"/>
      <c r="K42" s="32"/>
      <c r="L42" s="33"/>
    </row>
    <row r="43" spans="1:14" x14ac:dyDescent="0.35">
      <c r="A43" s="4" t="s">
        <v>41</v>
      </c>
      <c r="B43" s="35"/>
      <c r="C43" s="34"/>
      <c r="D43" s="36"/>
      <c r="E43" s="34"/>
      <c r="F43" s="34"/>
      <c r="G43" s="34"/>
      <c r="H43" s="34"/>
      <c r="I43" s="34"/>
      <c r="J43" s="34"/>
      <c r="K43" s="34"/>
      <c r="L43" s="34"/>
    </row>
    <row r="44" spans="1:14" ht="15" thickBot="1" x14ac:dyDescent="0.4">
      <c r="A44" s="4" t="s">
        <v>42</v>
      </c>
      <c r="B44" s="35"/>
      <c r="C44" s="34"/>
      <c r="D44" s="36"/>
      <c r="E44" s="34"/>
      <c r="F44" s="34"/>
      <c r="G44" s="34"/>
      <c r="H44" s="34"/>
      <c r="I44" s="34"/>
      <c r="J44" s="34"/>
      <c r="K44" s="34"/>
      <c r="L44" s="34"/>
    </row>
    <row r="45" spans="1:14" x14ac:dyDescent="0.3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 thickBot="1" x14ac:dyDescent="0.4">
      <c r="A46" s="42" t="s">
        <v>44</v>
      </c>
      <c r="B46" s="44" t="s">
        <v>5</v>
      </c>
      <c r="C46" s="44" t="s">
        <v>5</v>
      </c>
      <c r="D46" s="44" t="s">
        <v>5</v>
      </c>
      <c r="E46" s="44" t="s">
        <v>5</v>
      </c>
      <c r="F46" s="44" t="s">
        <v>5</v>
      </c>
      <c r="G46" s="44"/>
      <c r="H46" s="44" t="s">
        <v>5</v>
      </c>
      <c r="I46" s="44" t="s">
        <v>5</v>
      </c>
      <c r="J46" s="44" t="s">
        <v>5</v>
      </c>
      <c r="K46" s="44" t="s">
        <v>5</v>
      </c>
      <c r="L46" s="79" t="s">
        <v>5</v>
      </c>
    </row>
    <row r="47" spans="1:14" x14ac:dyDescent="0.35">
      <c r="A47" s="46" t="s">
        <v>45</v>
      </c>
      <c r="B47" s="48">
        <v>0</v>
      </c>
      <c r="C47" s="48">
        <v>0</v>
      </c>
      <c r="D47" s="48">
        <v>0</v>
      </c>
      <c r="E47" s="48">
        <v>0</v>
      </c>
      <c r="F47" s="48">
        <v>0</v>
      </c>
      <c r="G47" s="48"/>
      <c r="H47" s="15">
        <f>SUMIFS(Data!$H:$H,Data!$I:$I,'Priority Skills Gap'!$H$1,Data!$E:$E,'Priority Skills Gap'!$A47,Data!$C:$C,'Priority Skills Gap'!H$3,Data!$D:$D,'Priority Skills Gap'!$A$46)</f>
        <v>0</v>
      </c>
      <c r="I47" s="15">
        <f>SUMIFS(Data!$H:$H,Data!$I:$I,'Priority Skills Gap'!$H$1,Data!$E:$E,'Priority Skills Gap'!$A47,Data!$C:$C,'Priority Skills Gap'!I$3,Data!$D:$D,'Priority Skills Gap'!$A$46)</f>
        <v>0</v>
      </c>
      <c r="J47" s="49">
        <f>SUMIFS(Data!$H:$H,Data!$I:$I,'Priority Skills Gap'!$H$1,Data!$E:$E,'Priority Skills Gap'!$A47,Data!$C:$C,'Priority Skills Gap'!J$3,Data!$D:$D,'Priority Skills Gap'!$A$46)</f>
        <v>0</v>
      </c>
      <c r="K47" s="49">
        <f>SUMIFS(Data!$H:$H,Data!$I:$I,'Priority Skills Gap'!$H$1,Data!$E:$E,'Priority Skills Gap'!$A47,Data!$C:$C,'Priority Skills Gap'!K$3,Data!$D:$D,'Priority Skills Gap'!$A$46)</f>
        <v>0</v>
      </c>
      <c r="L47" s="80">
        <f>SUMIFS(Data!$H:$H,Data!$I:$I,'Priority Skills Gap'!$H$1,Data!$E:$E,'Priority Skills Gap'!$A47,Data!$C:$C,'Priority Skills Gap'!L$3,Data!$D:$D,'Priority Skills Gap'!$A$46)</f>
        <v>0</v>
      </c>
    </row>
    <row r="48" spans="1:14" x14ac:dyDescent="0.35">
      <c r="A48" s="51" t="s">
        <v>46</v>
      </c>
      <c r="B48" s="48">
        <v>0</v>
      </c>
      <c r="C48" s="52">
        <v>0</v>
      </c>
      <c r="D48" s="52">
        <v>0</v>
      </c>
      <c r="E48" s="52">
        <v>0</v>
      </c>
      <c r="F48" s="52">
        <v>0</v>
      </c>
      <c r="G48" s="52"/>
      <c r="H48" s="48">
        <f>SUMIFS(Data!$H:$H,Data!$I:$I,'Priority Skills Gap'!$H$1,Data!$E:$E,'Priority Skills Gap'!$A48,Data!$C:$C,'Priority Skills Gap'!H$3,Data!$D:$D,'Priority Skills Gap'!$A$46)</f>
        <v>0</v>
      </c>
      <c r="I48" s="52">
        <f>SUMIFS(Data!$H:$H,Data!$I:$I,'Priority Skills Gap'!$H$1,Data!$E:$E,'Priority Skills Gap'!$A48,Data!$C:$C,'Priority Skills Gap'!I$3,Data!$D:$D,'Priority Skills Gap'!$A$46)</f>
        <v>0</v>
      </c>
      <c r="J48" s="52">
        <f>SUMIFS(Data!$H:$H,Data!$I:$I,'Priority Skills Gap'!$H$1,Data!$E:$E,'Priority Skills Gap'!$A48,Data!$C:$C,'Priority Skills Gap'!J$3,Data!$D:$D,'Priority Skills Gap'!$A$46)</f>
        <v>0</v>
      </c>
      <c r="K48" s="52">
        <f>SUMIFS(Data!$H:$H,Data!$I:$I,'Priority Skills Gap'!$H$1,Data!$E:$E,'Priority Skills Gap'!$A48,Data!$C:$C,'Priority Skills Gap'!K$3,Data!$D:$D,'Priority Skills Gap'!$A$46)</f>
        <v>0</v>
      </c>
      <c r="L48" s="81">
        <f>SUMIFS(Data!$H:$H,Data!$I:$I,'Priority Skills Gap'!$H$1,Data!$E:$E,'Priority Skills Gap'!$A48,Data!$C:$C,'Priority Skills Gap'!L$3,Data!$D:$D,'Priority Skills Gap'!$A$46)</f>
        <v>0</v>
      </c>
    </row>
    <row r="49" spans="1:14" x14ac:dyDescent="0.35">
      <c r="A49" s="53" t="s">
        <v>61</v>
      </c>
      <c r="B49" s="54">
        <v>0</v>
      </c>
      <c r="C49" s="55">
        <v>0</v>
      </c>
      <c r="D49" s="55">
        <v>0</v>
      </c>
      <c r="E49" s="55">
        <v>0</v>
      </c>
      <c r="F49" s="55">
        <v>0</v>
      </c>
      <c r="G49" s="55"/>
      <c r="H49" s="54">
        <f>SUMIFS(Data!$H:$H,Data!$I:$I,'Priority Skills Gap'!$H$1,Data!$E:$E,'Priority Skills Gap'!$A49,Data!$C:$C,'Priority Skills Gap'!H$3,Data!$D:$D,'Priority Skills Gap'!$A$46)</f>
        <v>0</v>
      </c>
      <c r="I49" s="54">
        <f>SUMIFS(Data!$H:$H,Data!$I:$I,'Priority Skills Gap'!$H$1,Data!$E:$E,'Priority Skills Gap'!$A49,Data!$C:$C,'Priority Skills Gap'!I$3,Data!$D:$D,'Priority Skills Gap'!$A$46)</f>
        <v>0</v>
      </c>
      <c r="J49" s="54">
        <f>SUMIFS(Data!$H:$H,Data!$I:$I,'Priority Skills Gap'!$H$1,Data!$E:$E,'Priority Skills Gap'!$A49,Data!$C:$C,'Priority Skills Gap'!J$3,Data!$D:$D,'Priority Skills Gap'!$A$46)</f>
        <v>0</v>
      </c>
      <c r="K49" s="55">
        <f>SUMIFS(Data!$H:$H,Data!$I:$I,'Priority Skills Gap'!$H$1,Data!$E:$E,'Priority Skills Gap'!$A49,Data!$C:$C,'Priority Skills Gap'!K$3,Data!$D:$D,'Priority Skills Gap'!$A$46)</f>
        <v>0</v>
      </c>
      <c r="L49" s="82">
        <f>SUMIFS(Data!$H:$H,Data!$I:$I,'Priority Skills Gap'!$H$1,Data!$E:$E,'Priority Skills Gap'!$A49,Data!$C:$C,'Priority Skills Gap'!L$3,Data!$D:$D,'Priority Skills Gap'!$A$46)</f>
        <v>0</v>
      </c>
    </row>
    <row r="50" spans="1:14" x14ac:dyDescent="0.35">
      <c r="A50" s="51" t="s">
        <v>47</v>
      </c>
      <c r="B50" s="48">
        <v>354.19300000000101</v>
      </c>
      <c r="C50" s="52">
        <v>783.11900000000196</v>
      </c>
      <c r="D50" s="52">
        <v>770.51700000000199</v>
      </c>
      <c r="E50" s="52">
        <v>707.86300000000301</v>
      </c>
      <c r="F50" s="52">
        <v>871.89733333335005</v>
      </c>
      <c r="G50" s="52"/>
      <c r="H50" s="48">
        <f>SUMIFS(Data!$H:$H,Data!$I:$I,'Priority Skills Gap'!$H$1,Data!$E:$E,'Priority Skills Gap'!$A50,Data!$C:$C,'Priority Skills Gap'!H$3,Data!$D:$D,'Priority Skills Gap'!$A$46)</f>
        <v>193.22199999999901</v>
      </c>
      <c r="I50" s="52">
        <f>SUMIFS(Data!$H:$H,Data!$I:$I,'Priority Skills Gap'!$H$1,Data!$E:$E,'Priority Skills Gap'!$A50,Data!$C:$C,'Priority Skills Gap'!I$3,Data!$D:$D,'Priority Skills Gap'!$A$46)</f>
        <v>621.26000000000101</v>
      </c>
      <c r="J50" s="52">
        <f>SUMIFS(Data!$H:$H,Data!$I:$I,'Priority Skills Gap'!$H$1,Data!$E:$E,'Priority Skills Gap'!$A50,Data!$C:$C,'Priority Skills Gap'!J$3,Data!$D:$D,'Priority Skills Gap'!$A$46)</f>
        <v>0</v>
      </c>
      <c r="K50" s="52">
        <f>SUMIFS(Data!$H:$H,Data!$I:$I,'Priority Skills Gap'!$H$1,Data!$E:$E,'Priority Skills Gap'!$A50,Data!$C:$C,'Priority Skills Gap'!K$3,Data!$D:$D,'Priority Skills Gap'!$A$46)</f>
        <v>0</v>
      </c>
      <c r="L50" s="81">
        <f>SUMIFS(Data!$H:$H,Data!$I:$I,'Priority Skills Gap'!$H$1,Data!$E:$E,'Priority Skills Gap'!$A50,Data!$C:$C,'Priority Skills Gap'!L$3,Data!$D:$D,'Priority Skills Gap'!$A$46)</f>
        <v>271.49400000000003</v>
      </c>
      <c r="N50" s="200"/>
    </row>
    <row r="51" spans="1:14" x14ac:dyDescent="0.35">
      <c r="A51" s="51" t="s">
        <v>48</v>
      </c>
      <c r="B51" s="48">
        <v>337.94499999999999</v>
      </c>
      <c r="C51" s="49">
        <v>827.26200000000597</v>
      </c>
      <c r="D51" s="49">
        <v>867.99100000000703</v>
      </c>
      <c r="E51" s="49">
        <v>832.78200000000595</v>
      </c>
      <c r="F51" s="49">
        <v>955.32666666668604</v>
      </c>
      <c r="G51" s="49"/>
      <c r="H51" s="48">
        <f>SUMIFS(Data!$H:$H,Data!$I:$I,'Priority Skills Gap'!$H$1,Data!$E:$E,'Priority Skills Gap'!$A51,Data!$C:$C,'Priority Skills Gap'!H$3,Data!$D:$D,'Priority Skills Gap'!$A$46)</f>
        <v>323.62400000000002</v>
      </c>
      <c r="I51" s="49">
        <f>SUMIFS(Data!$H:$H,Data!$I:$I,'Priority Skills Gap'!$H$1,Data!$E:$E,'Priority Skills Gap'!$A51,Data!$C:$C,'Priority Skills Gap'!I$3,Data!$D:$D,'Priority Skills Gap'!$A$46)</f>
        <v>903.07700000000898</v>
      </c>
      <c r="J51" s="49">
        <f>SUMIFS(Data!$H:$H,Data!$I:$I,'Priority Skills Gap'!$H$1,Data!$E:$E,'Priority Skills Gap'!$A51,Data!$C:$C,'Priority Skills Gap'!J$3,Data!$D:$D,'Priority Skills Gap'!$A$46)</f>
        <v>0</v>
      </c>
      <c r="K51" s="49">
        <f>SUMIFS(Data!$H:$H,Data!$I:$I,'Priority Skills Gap'!$H$1,Data!$E:$E,'Priority Skills Gap'!$A51,Data!$C:$C,'Priority Skills Gap'!K$3,Data!$D:$D,'Priority Skills Gap'!$A$46)</f>
        <v>0</v>
      </c>
      <c r="L51" s="80">
        <f>SUMIFS(Data!$H:$H,Data!$I:$I,'Priority Skills Gap'!$H$1,Data!$E:$E,'Priority Skills Gap'!$A51,Data!$C:$C,'Priority Skills Gap'!L$3,Data!$D:$D,'Priority Skills Gap'!$A$46)</f>
        <v>408.90033333333798</v>
      </c>
      <c r="N51" s="200"/>
    </row>
    <row r="52" spans="1:14" x14ac:dyDescent="0.35">
      <c r="A52" s="51" t="s">
        <v>49</v>
      </c>
      <c r="B52" s="48">
        <v>392.15899999999903</v>
      </c>
      <c r="C52" s="52">
        <v>1444.4670000000201</v>
      </c>
      <c r="D52" s="52">
        <v>1072.2809999999899</v>
      </c>
      <c r="E52" s="52">
        <v>1002.97899999998</v>
      </c>
      <c r="F52" s="52">
        <v>1303.96200000006</v>
      </c>
      <c r="G52" s="52"/>
      <c r="H52" s="48">
        <f>SUMIFS(Data!$H:$H,Data!$I:$I,'Priority Skills Gap'!$H$1,Data!$E:$E,'Priority Skills Gap'!$A52,Data!$C:$C,'Priority Skills Gap'!H$3,Data!$D:$D,'Priority Skills Gap'!$A$46)</f>
        <v>349.03899999999999</v>
      </c>
      <c r="I52" s="52">
        <f>SUMIFS(Data!$H:$H,Data!$I:$I,'Priority Skills Gap'!$H$1,Data!$E:$E,'Priority Skills Gap'!$A52,Data!$C:$C,'Priority Skills Gap'!I$3,Data!$D:$D,'Priority Skills Gap'!$A$46)</f>
        <v>1217.4370000000099</v>
      </c>
      <c r="J52" s="52">
        <f>SUMIFS(Data!$H:$H,Data!$I:$I,'Priority Skills Gap'!$H$1,Data!$E:$E,'Priority Skills Gap'!$A52,Data!$C:$C,'Priority Skills Gap'!J$3,Data!$D:$D,'Priority Skills Gap'!$A$46)</f>
        <v>0</v>
      </c>
      <c r="K52" s="52">
        <f>SUMIFS(Data!$H:$H,Data!$I:$I,'Priority Skills Gap'!$H$1,Data!$E:$E,'Priority Skills Gap'!$A52,Data!$C:$C,'Priority Skills Gap'!K$3,Data!$D:$D,'Priority Skills Gap'!$A$46)</f>
        <v>0</v>
      </c>
      <c r="L52" s="81">
        <f>SUMIFS(Data!$H:$H,Data!$I:$I,'Priority Skills Gap'!$H$1,Data!$E:$E,'Priority Skills Gap'!$A52,Data!$C:$C,'Priority Skills Gap'!L$3,Data!$D:$D,'Priority Skills Gap'!$A$46)</f>
        <v>522.15866666667796</v>
      </c>
    </row>
    <row r="53" spans="1:14" x14ac:dyDescent="0.35">
      <c r="A53" s="53" t="s">
        <v>27</v>
      </c>
      <c r="B53" s="54">
        <v>1084.297</v>
      </c>
      <c r="C53" s="56">
        <v>3054.84800000005</v>
      </c>
      <c r="D53" s="56">
        <v>2710.7890000001098</v>
      </c>
      <c r="E53" s="56">
        <v>2543.6240000000698</v>
      </c>
      <c r="F53" s="56">
        <v>3131.1859999998201</v>
      </c>
      <c r="G53" s="56"/>
      <c r="H53" s="54">
        <f>SUMIFS(Data!$H:$H,Data!$I:$I,'Priority Skills Gap'!$H$1,Data!$E:$E,'Priority Skills Gap'!$A53,Data!$C:$C,'Priority Skills Gap'!H$3,Data!$D:$D,'Priority Skills Gap'!$A$5)</f>
        <v>865.88500000000295</v>
      </c>
      <c r="I53" s="56">
        <f>SUMIFS(Data!$H:$H,Data!$I:$I,'Priority Skills Gap'!$H$1,Data!$E:$E,'Priority Skills Gap'!$A53,Data!$C:$C,'Priority Skills Gap'!I$3,Data!$D:$D,'Priority Skills Gap'!$A$5)</f>
        <v>2741.7740000000399</v>
      </c>
      <c r="J53" s="56">
        <f>SUMIFS(Data!$H:$H,Data!$I:$I,'Priority Skills Gap'!$H$1,Data!$E:$E,'Priority Skills Gap'!$A53,Data!$C:$C,'Priority Skills Gap'!J$3,Data!$D:$D,'Priority Skills Gap'!$A$5)</f>
        <v>0</v>
      </c>
      <c r="K53" s="56">
        <f>SUMIFS(Data!$H:$H,Data!$I:$I,'Priority Skills Gap'!$H$1,Data!$E:$E,'Priority Skills Gap'!$A53,Data!$C:$C,'Priority Skills Gap'!K$3,Data!$D:$D,'Priority Skills Gap'!$A$5)</f>
        <v>0</v>
      </c>
      <c r="L53" s="83">
        <f>SUMIFS(Data!$H:$H,Data!$I:$I,'Priority Skills Gap'!$H$1,Data!$E:$E,'Priority Skills Gap'!$A53,Data!$C:$C,'Priority Skills Gap'!L$3,Data!$D:$D,'Priority Skills Gap'!$A$5)</f>
        <v>1202.5530000000099</v>
      </c>
    </row>
    <row r="54" spans="1:14" x14ac:dyDescent="0.35">
      <c r="A54" s="51" t="s">
        <v>31</v>
      </c>
      <c r="B54" s="48">
        <v>562.54100000000005</v>
      </c>
      <c r="C54" s="49">
        <v>1476.09800000002</v>
      </c>
      <c r="D54" s="49">
        <v>1401.7050000000099</v>
      </c>
      <c r="E54" s="49">
        <v>1283.3500000000099</v>
      </c>
      <c r="F54" s="49">
        <v>1574.56466666663</v>
      </c>
      <c r="G54" s="49"/>
      <c r="H54" s="48">
        <f>SUMIFS(Data!$H:$H,Data!$I:$I,'Priority Skills Gap'!$H$1,Data!$E:$E,'Priority Skills Gap'!$A54,Data!$C:$C,'Priority Skills Gap'!H$3,Data!$D:$D,'Priority Skills Gap'!$A$46)</f>
        <v>528.85899999999901</v>
      </c>
      <c r="I54" s="49">
        <f>SUMIFS(Data!$H:$H,Data!$I:$I,'Priority Skills Gap'!$H$1,Data!$E:$E,'Priority Skills Gap'!$A54,Data!$C:$C,'Priority Skills Gap'!I$3,Data!$D:$D,'Priority Skills Gap'!$A$46)</f>
        <v>1560.2770000000201</v>
      </c>
      <c r="J54" s="49">
        <f>SUMIFS(Data!$H:$H,Data!$I:$I,'Priority Skills Gap'!$H$1,Data!$E:$E,'Priority Skills Gap'!$A54,Data!$C:$C,'Priority Skills Gap'!J$3,Data!$D:$D,'Priority Skills Gap'!$A$46)</f>
        <v>0</v>
      </c>
      <c r="K54" s="49">
        <f>SUMIFS(Data!$H:$H,Data!$I:$I,'Priority Skills Gap'!$H$1,Data!$E:$E,'Priority Skills Gap'!$A54,Data!$C:$C,'Priority Skills Gap'!K$3,Data!$D:$D,'Priority Skills Gap'!$A$46)</f>
        <v>0</v>
      </c>
      <c r="L54" s="80">
        <f>SUMIFS(Data!$H:$H,Data!$I:$I,'Priority Skills Gap'!$H$1,Data!$E:$E,'Priority Skills Gap'!$A54,Data!$C:$C,'Priority Skills Gap'!L$3,Data!$D:$D,'Priority Skills Gap'!$A$46)</f>
        <v>696.37866666668197</v>
      </c>
    </row>
    <row r="55" spans="1:14" x14ac:dyDescent="0.35">
      <c r="A55" s="51" t="s">
        <v>51</v>
      </c>
      <c r="B55" s="48">
        <v>71.273999999999802</v>
      </c>
      <c r="C55" s="52">
        <v>486.18200000000297</v>
      </c>
      <c r="D55" s="52">
        <v>460.00200000000302</v>
      </c>
      <c r="E55" s="52">
        <v>471.89200000000301</v>
      </c>
      <c r="F55" s="52">
        <v>496.45000000001301</v>
      </c>
      <c r="G55" s="52"/>
      <c r="H55" s="48">
        <f>SUMIFS(Data!$H:$H,Data!$I:$I,'Priority Skills Gap'!$H$1,Data!$E:$E,'Priority Skills Gap'!$A55,Data!$C:$C,'Priority Skills Gap'!H$3,Data!$D:$D,'Priority Skills Gap'!$A$46)</f>
        <v>57.761000000000003</v>
      </c>
      <c r="I55" s="52">
        <f>SUMIFS(Data!$H:$H,Data!$I:$I,'Priority Skills Gap'!$H$1,Data!$E:$E,'Priority Skills Gap'!$A55,Data!$C:$C,'Priority Skills Gap'!I$3,Data!$D:$D,'Priority Skills Gap'!$A$46)</f>
        <v>501.711000000002</v>
      </c>
      <c r="J55" s="52">
        <f>SUMIFS(Data!$H:$H,Data!$I:$I,'Priority Skills Gap'!$H$1,Data!$E:$E,'Priority Skills Gap'!$A55,Data!$C:$C,'Priority Skills Gap'!J$3,Data!$D:$D,'Priority Skills Gap'!$A$46)</f>
        <v>0</v>
      </c>
      <c r="K55" s="52">
        <f>SUMIFS(Data!$H:$H,Data!$I:$I,'Priority Skills Gap'!$H$1,Data!$E:$E,'Priority Skills Gap'!$A55,Data!$C:$C,'Priority Skills Gap'!K$3,Data!$D:$D,'Priority Skills Gap'!$A$46)</f>
        <v>0</v>
      </c>
      <c r="L55" s="81">
        <f>SUMIFS(Data!$H:$H,Data!$I:$I,'Priority Skills Gap'!$H$1,Data!$E:$E,'Priority Skills Gap'!$A55,Data!$C:$C,'Priority Skills Gap'!L$3,Data!$D:$D,'Priority Skills Gap'!$A$46)</f>
        <v>186.49066666666701</v>
      </c>
    </row>
    <row r="56" spans="1:14" ht="15" thickBot="1" x14ac:dyDescent="0.4">
      <c r="A56" s="57" t="s">
        <v>31</v>
      </c>
      <c r="B56" s="59">
        <v>633.81500000000199</v>
      </c>
      <c r="C56" s="60">
        <v>1962.28000000006</v>
      </c>
      <c r="D56" s="60">
        <v>1861.7070000000299</v>
      </c>
      <c r="E56" s="60">
        <v>1755.24200000004</v>
      </c>
      <c r="F56" s="60">
        <v>2071.01466666652</v>
      </c>
      <c r="G56" s="60"/>
      <c r="H56" s="60">
        <f>SUMIFS(Data!$H:$H,Data!$I:$I,'Priority Skills Gap'!$H$1,Data!$E:$E,'Priority Skills Gap'!$A56,Data!$C:$C,'Priority Skills Gap'!H$3,Data!$D:$D,'Priority Skills Gap'!$A$5)</f>
        <v>586.62</v>
      </c>
      <c r="I56" s="60">
        <f>SUMIFS(Data!$H:$H,Data!$I:$I,'Priority Skills Gap'!$H$1,Data!$E:$E,'Priority Skills Gap'!$A56,Data!$C:$C,'Priority Skills Gap'!I$3,Data!$D:$D,'Priority Skills Gap'!$A$5)</f>
        <v>2061.9880000000398</v>
      </c>
      <c r="J56" s="60">
        <f>SUMIFS(Data!$H:$H,Data!$I:$I,'Priority Skills Gap'!$H$1,Data!$E:$E,'Priority Skills Gap'!$A56,Data!$C:$C,'Priority Skills Gap'!J$3,Data!$D:$D,'Priority Skills Gap'!$A$5)</f>
        <v>0</v>
      </c>
      <c r="K56" s="60">
        <f>SUMIFS(Data!$H:$H,Data!$I:$I,'Priority Skills Gap'!$H$1,Data!$E:$E,'Priority Skills Gap'!$A56,Data!$C:$C,'Priority Skills Gap'!K$3,Data!$D:$D,'Priority Skills Gap'!$A$5)</f>
        <v>0</v>
      </c>
      <c r="L56" s="84">
        <f>SUMIFS(Data!$H:$H,Data!$I:$I,'Priority Skills Gap'!$H$1,Data!$E:$E,'Priority Skills Gap'!$A56,Data!$C:$C,'Priority Skills Gap'!L$3,Data!$D:$D,'Priority Skills Gap'!$A$5)</f>
        <v>882.86933333335401</v>
      </c>
    </row>
    <row r="57" spans="1:14" x14ac:dyDescent="0.35">
      <c r="A57" s="62"/>
      <c r="B57" s="32"/>
      <c r="C57" s="32"/>
      <c r="D57" s="32"/>
      <c r="E57" s="32"/>
      <c r="F57" s="32"/>
      <c r="G57" s="32"/>
      <c r="H57" s="32"/>
      <c r="I57" s="32"/>
      <c r="J57" s="32"/>
      <c r="K57" s="32"/>
      <c r="L57" s="32"/>
    </row>
    <row r="58" spans="1:14" x14ac:dyDescent="0.35">
      <c r="A58" s="32"/>
      <c r="B58" s="32"/>
      <c r="C58" s="32"/>
      <c r="D58" s="32"/>
      <c r="E58" s="32"/>
      <c r="F58" s="32"/>
      <c r="G58" s="32"/>
      <c r="H58" s="32"/>
      <c r="I58" s="32"/>
      <c r="J58" s="32"/>
      <c r="K58" s="32"/>
      <c r="L58" s="32"/>
    </row>
    <row r="59" spans="1:14" x14ac:dyDescent="0.3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K3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6FA65-AA47-4272-BAA4-214916823B40}">
  <dimension ref="A1:D7562"/>
  <sheetViews>
    <sheetView workbookViewId="0"/>
  </sheetViews>
  <sheetFormatPr defaultRowHeight="14.5" x14ac:dyDescent="0.35"/>
  <cols>
    <col min="1" max="1" width="9.54296875" style="202" bestFit="1" customWidth="1"/>
    <col min="2" max="2" width="17.54296875" bestFit="1" customWidth="1"/>
    <col min="3" max="3" width="7" style="201" bestFit="1" customWidth="1"/>
    <col min="4" max="4" width="85.1796875" bestFit="1" customWidth="1"/>
  </cols>
  <sheetData>
    <row r="1" spans="1:4" x14ac:dyDescent="0.35">
      <c r="A1" s="205" t="s">
        <v>576</v>
      </c>
    </row>
    <row r="2" spans="1:4" x14ac:dyDescent="0.35">
      <c r="A2" s="205" t="s">
        <v>575</v>
      </c>
    </row>
    <row r="3" spans="1:4" x14ac:dyDescent="0.35">
      <c r="A3" s="202" t="s">
        <v>574</v>
      </c>
      <c r="B3" t="s">
        <v>573</v>
      </c>
      <c r="C3" s="201" t="s">
        <v>572</v>
      </c>
      <c r="D3" t="s">
        <v>571</v>
      </c>
    </row>
    <row r="4" spans="1:4" x14ac:dyDescent="0.35">
      <c r="A4" s="202">
        <v>280</v>
      </c>
      <c r="B4" t="s">
        <v>7</v>
      </c>
      <c r="C4" s="203" t="s">
        <v>320</v>
      </c>
      <c r="D4" t="s">
        <v>319</v>
      </c>
    </row>
    <row r="5" spans="1:4" x14ac:dyDescent="0.35">
      <c r="A5" s="202">
        <v>280</v>
      </c>
      <c r="B5" t="s">
        <v>7</v>
      </c>
      <c r="C5" s="203" t="s">
        <v>318</v>
      </c>
      <c r="D5" t="s">
        <v>317</v>
      </c>
    </row>
    <row r="6" spans="1:4" x14ac:dyDescent="0.35">
      <c r="A6" s="202">
        <v>280</v>
      </c>
      <c r="B6" t="s">
        <v>7</v>
      </c>
      <c r="C6" s="203" t="s">
        <v>314</v>
      </c>
      <c r="D6" t="s">
        <v>313</v>
      </c>
    </row>
    <row r="7" spans="1:4" x14ac:dyDescent="0.35">
      <c r="A7" s="202">
        <v>280</v>
      </c>
      <c r="B7" t="s">
        <v>7</v>
      </c>
      <c r="C7" s="203" t="s">
        <v>477</v>
      </c>
      <c r="D7" t="s">
        <v>476</v>
      </c>
    </row>
    <row r="8" spans="1:4" x14ac:dyDescent="0.35">
      <c r="A8" s="202">
        <v>280</v>
      </c>
      <c r="B8" t="s">
        <v>7</v>
      </c>
      <c r="C8" s="203" t="s">
        <v>475</v>
      </c>
      <c r="D8" t="s">
        <v>474</v>
      </c>
    </row>
    <row r="9" spans="1:4" x14ac:dyDescent="0.35">
      <c r="A9" s="202">
        <v>280</v>
      </c>
      <c r="B9" t="s">
        <v>7</v>
      </c>
      <c r="C9" s="203" t="s">
        <v>312</v>
      </c>
      <c r="D9" t="s">
        <v>311</v>
      </c>
    </row>
    <row r="10" spans="1:4" x14ac:dyDescent="0.35">
      <c r="A10" s="202">
        <v>280</v>
      </c>
      <c r="B10" t="s">
        <v>7</v>
      </c>
      <c r="C10" s="203" t="s">
        <v>453</v>
      </c>
      <c r="D10" t="s">
        <v>452</v>
      </c>
    </row>
    <row r="11" spans="1:4" x14ac:dyDescent="0.35">
      <c r="A11" s="202">
        <v>280</v>
      </c>
      <c r="B11" t="s">
        <v>7</v>
      </c>
      <c r="C11" s="203" t="s">
        <v>451</v>
      </c>
      <c r="D11" t="s">
        <v>450</v>
      </c>
    </row>
    <row r="12" spans="1:4" x14ac:dyDescent="0.35">
      <c r="A12" s="202">
        <v>280</v>
      </c>
      <c r="B12" t="s">
        <v>7</v>
      </c>
      <c r="C12" s="203" t="s">
        <v>449</v>
      </c>
      <c r="D12" t="s">
        <v>448</v>
      </c>
    </row>
    <row r="13" spans="1:4" x14ac:dyDescent="0.35">
      <c r="A13" s="202">
        <v>280</v>
      </c>
      <c r="B13" t="s">
        <v>7</v>
      </c>
      <c r="C13" s="203" t="s">
        <v>447</v>
      </c>
      <c r="D13" t="s">
        <v>446</v>
      </c>
    </row>
    <row r="14" spans="1:4" x14ac:dyDescent="0.35">
      <c r="A14" s="202">
        <v>280</v>
      </c>
      <c r="B14" t="s">
        <v>7</v>
      </c>
      <c r="C14" s="203" t="s">
        <v>445</v>
      </c>
      <c r="D14" t="s">
        <v>444</v>
      </c>
    </row>
    <row r="15" spans="1:4" x14ac:dyDescent="0.35">
      <c r="A15" s="202">
        <v>280</v>
      </c>
      <c r="B15" t="s">
        <v>7</v>
      </c>
      <c r="C15" s="203" t="s">
        <v>443</v>
      </c>
      <c r="D15" t="s">
        <v>442</v>
      </c>
    </row>
    <row r="16" spans="1:4" x14ac:dyDescent="0.35">
      <c r="A16" s="202">
        <v>280</v>
      </c>
      <c r="B16" t="s">
        <v>7</v>
      </c>
      <c r="C16" s="203" t="s">
        <v>409</v>
      </c>
      <c r="D16" t="s">
        <v>408</v>
      </c>
    </row>
    <row r="17" spans="1:4" x14ac:dyDescent="0.35">
      <c r="A17" s="202">
        <v>280</v>
      </c>
      <c r="B17" t="s">
        <v>7</v>
      </c>
      <c r="C17" s="203" t="s">
        <v>407</v>
      </c>
      <c r="D17" t="s">
        <v>406</v>
      </c>
    </row>
    <row r="18" spans="1:4" x14ac:dyDescent="0.35">
      <c r="A18" s="202">
        <v>280</v>
      </c>
      <c r="B18" t="s">
        <v>7</v>
      </c>
      <c r="C18" s="203" t="s">
        <v>310</v>
      </c>
      <c r="D18" t="s">
        <v>309</v>
      </c>
    </row>
    <row r="19" spans="1:4" x14ac:dyDescent="0.35">
      <c r="A19" s="202">
        <v>280</v>
      </c>
      <c r="B19" t="s">
        <v>7</v>
      </c>
      <c r="C19" s="203" t="s">
        <v>306</v>
      </c>
      <c r="D19" t="s">
        <v>305</v>
      </c>
    </row>
    <row r="20" spans="1:4" x14ac:dyDescent="0.35">
      <c r="A20" s="202">
        <v>280</v>
      </c>
      <c r="B20" t="s">
        <v>7</v>
      </c>
      <c r="C20" s="203" t="s">
        <v>304</v>
      </c>
      <c r="D20" t="s">
        <v>303</v>
      </c>
    </row>
    <row r="21" spans="1:4" x14ac:dyDescent="0.35">
      <c r="A21" s="202">
        <v>280</v>
      </c>
      <c r="B21" t="s">
        <v>7</v>
      </c>
      <c r="C21" s="203" t="s">
        <v>302</v>
      </c>
      <c r="D21" t="s">
        <v>301</v>
      </c>
    </row>
    <row r="22" spans="1:4" x14ac:dyDescent="0.35">
      <c r="A22" s="202">
        <v>280</v>
      </c>
      <c r="B22" t="s">
        <v>7</v>
      </c>
      <c r="C22" s="203" t="s">
        <v>399</v>
      </c>
      <c r="D22" t="s">
        <v>398</v>
      </c>
    </row>
    <row r="23" spans="1:4" x14ac:dyDescent="0.35">
      <c r="A23" s="202">
        <v>280</v>
      </c>
      <c r="B23" t="s">
        <v>7</v>
      </c>
      <c r="C23" s="203" t="s">
        <v>473</v>
      </c>
      <c r="D23" t="s">
        <v>472</v>
      </c>
    </row>
    <row r="24" spans="1:4" x14ac:dyDescent="0.35">
      <c r="A24" s="202">
        <v>280</v>
      </c>
      <c r="B24" t="s">
        <v>7</v>
      </c>
      <c r="C24" s="201">
        <v>110103</v>
      </c>
      <c r="D24" t="s">
        <v>292</v>
      </c>
    </row>
    <row r="25" spans="1:4" x14ac:dyDescent="0.35">
      <c r="A25" s="202">
        <v>280</v>
      </c>
      <c r="B25" t="s">
        <v>7</v>
      </c>
      <c r="C25" s="201">
        <v>110201</v>
      </c>
      <c r="D25" t="s">
        <v>291</v>
      </c>
    </row>
    <row r="26" spans="1:4" x14ac:dyDescent="0.35">
      <c r="A26" s="202">
        <v>280</v>
      </c>
      <c r="B26" t="s">
        <v>7</v>
      </c>
      <c r="C26" s="201">
        <v>110202</v>
      </c>
      <c r="D26" t="s">
        <v>290</v>
      </c>
    </row>
    <row r="27" spans="1:4" x14ac:dyDescent="0.35">
      <c r="A27" s="202">
        <v>280</v>
      </c>
      <c r="B27" t="s">
        <v>7</v>
      </c>
      <c r="C27" s="201">
        <v>110301</v>
      </c>
      <c r="D27" t="s">
        <v>289</v>
      </c>
    </row>
    <row r="28" spans="1:4" x14ac:dyDescent="0.35">
      <c r="A28" s="202">
        <v>280</v>
      </c>
      <c r="B28" t="s">
        <v>7</v>
      </c>
      <c r="C28" s="201">
        <v>110501</v>
      </c>
      <c r="D28" t="s">
        <v>395</v>
      </c>
    </row>
    <row r="29" spans="1:4" x14ac:dyDescent="0.35">
      <c r="A29" s="202">
        <v>280</v>
      </c>
      <c r="B29" t="s">
        <v>7</v>
      </c>
      <c r="C29" s="201">
        <v>110701</v>
      </c>
      <c r="D29" t="s">
        <v>394</v>
      </c>
    </row>
    <row r="30" spans="1:4" x14ac:dyDescent="0.35">
      <c r="A30" s="202">
        <v>280</v>
      </c>
      <c r="B30" t="s">
        <v>7</v>
      </c>
      <c r="C30" s="201">
        <v>110802</v>
      </c>
      <c r="D30" t="s">
        <v>288</v>
      </c>
    </row>
    <row r="31" spans="1:4" x14ac:dyDescent="0.35">
      <c r="A31" s="202">
        <v>280</v>
      </c>
      <c r="B31" t="s">
        <v>7</v>
      </c>
      <c r="C31" s="201">
        <v>110901</v>
      </c>
      <c r="D31" t="s">
        <v>393</v>
      </c>
    </row>
    <row r="32" spans="1:4" x14ac:dyDescent="0.35">
      <c r="A32" s="202">
        <v>280</v>
      </c>
      <c r="B32" t="s">
        <v>7</v>
      </c>
      <c r="C32" s="201">
        <v>110902</v>
      </c>
      <c r="D32" t="s">
        <v>392</v>
      </c>
    </row>
    <row r="33" spans="1:4" x14ac:dyDescent="0.35">
      <c r="A33" s="202">
        <v>280</v>
      </c>
      <c r="B33" t="s">
        <v>7</v>
      </c>
      <c r="C33" s="201">
        <v>111001</v>
      </c>
      <c r="D33" t="s">
        <v>287</v>
      </c>
    </row>
    <row r="34" spans="1:4" x14ac:dyDescent="0.35">
      <c r="A34" s="202">
        <v>280</v>
      </c>
      <c r="B34" t="s">
        <v>7</v>
      </c>
      <c r="C34" s="201">
        <v>111002</v>
      </c>
      <c r="D34" t="s">
        <v>286</v>
      </c>
    </row>
    <row r="35" spans="1:4" x14ac:dyDescent="0.35">
      <c r="A35" s="202">
        <v>280</v>
      </c>
      <c r="B35" t="s">
        <v>7</v>
      </c>
      <c r="C35" s="201">
        <v>111003</v>
      </c>
      <c r="D35" t="s">
        <v>285</v>
      </c>
    </row>
    <row r="36" spans="1:4" x14ac:dyDescent="0.35">
      <c r="A36" s="202">
        <v>280</v>
      </c>
      <c r="B36" t="s">
        <v>7</v>
      </c>
      <c r="C36" s="201">
        <v>111006</v>
      </c>
      <c r="D36" t="s">
        <v>284</v>
      </c>
    </row>
    <row r="37" spans="1:4" x14ac:dyDescent="0.35">
      <c r="A37" s="202">
        <v>280</v>
      </c>
      <c r="B37" t="s">
        <v>7</v>
      </c>
      <c r="C37" s="201">
        <v>120401</v>
      </c>
      <c r="D37" t="s">
        <v>283</v>
      </c>
    </row>
    <row r="38" spans="1:4" x14ac:dyDescent="0.35">
      <c r="A38" s="202">
        <v>280</v>
      </c>
      <c r="B38" t="s">
        <v>7</v>
      </c>
      <c r="C38" s="201">
        <v>120404</v>
      </c>
      <c r="D38" t="s">
        <v>282</v>
      </c>
    </row>
    <row r="39" spans="1:4" x14ac:dyDescent="0.35">
      <c r="A39" s="202">
        <v>280</v>
      </c>
      <c r="B39" t="s">
        <v>7</v>
      </c>
      <c r="C39" s="201">
        <v>120406</v>
      </c>
      <c r="D39" t="s">
        <v>281</v>
      </c>
    </row>
    <row r="40" spans="1:4" x14ac:dyDescent="0.35">
      <c r="A40" s="202">
        <v>280</v>
      </c>
      <c r="B40" t="s">
        <v>7</v>
      </c>
      <c r="C40" s="201">
        <v>120407</v>
      </c>
      <c r="D40" t="s">
        <v>280</v>
      </c>
    </row>
    <row r="41" spans="1:4" x14ac:dyDescent="0.35">
      <c r="A41" s="202">
        <v>280</v>
      </c>
      <c r="B41" t="s">
        <v>7</v>
      </c>
      <c r="C41" s="201">
        <v>120411</v>
      </c>
      <c r="D41" t="s">
        <v>279</v>
      </c>
    </row>
    <row r="42" spans="1:4" x14ac:dyDescent="0.35">
      <c r="A42" s="202">
        <v>280</v>
      </c>
      <c r="B42" t="s">
        <v>7</v>
      </c>
      <c r="C42" s="201">
        <v>120412</v>
      </c>
      <c r="D42" t="s">
        <v>278</v>
      </c>
    </row>
    <row r="43" spans="1:4" x14ac:dyDescent="0.35">
      <c r="A43" s="202">
        <v>280</v>
      </c>
      <c r="B43" t="s">
        <v>7</v>
      </c>
      <c r="C43" s="201">
        <v>120413</v>
      </c>
      <c r="D43" t="s">
        <v>277</v>
      </c>
    </row>
    <row r="44" spans="1:4" x14ac:dyDescent="0.35">
      <c r="A44" s="202">
        <v>280</v>
      </c>
      <c r="B44" t="s">
        <v>7</v>
      </c>
      <c r="C44" s="201">
        <v>120499</v>
      </c>
      <c r="D44" t="s">
        <v>276</v>
      </c>
    </row>
    <row r="45" spans="1:4" x14ac:dyDescent="0.35">
      <c r="A45" s="202">
        <v>280</v>
      </c>
      <c r="B45" t="s">
        <v>7</v>
      </c>
      <c r="C45" s="201">
        <v>120500</v>
      </c>
      <c r="D45" t="s">
        <v>275</v>
      </c>
    </row>
    <row r="46" spans="1:4" x14ac:dyDescent="0.35">
      <c r="A46" s="202">
        <v>280</v>
      </c>
      <c r="B46" t="s">
        <v>7</v>
      </c>
      <c r="C46" s="201">
        <v>120501</v>
      </c>
      <c r="D46" t="s">
        <v>274</v>
      </c>
    </row>
    <row r="47" spans="1:4" x14ac:dyDescent="0.35">
      <c r="A47" s="202">
        <v>280</v>
      </c>
      <c r="B47" t="s">
        <v>7</v>
      </c>
      <c r="C47" s="201">
        <v>120503</v>
      </c>
      <c r="D47" t="s">
        <v>273</v>
      </c>
    </row>
    <row r="48" spans="1:4" x14ac:dyDescent="0.35">
      <c r="A48" s="202">
        <v>280</v>
      </c>
      <c r="B48" t="s">
        <v>7</v>
      </c>
      <c r="C48" s="201">
        <v>120504</v>
      </c>
      <c r="D48" t="s">
        <v>272</v>
      </c>
    </row>
    <row r="49" spans="1:4" x14ac:dyDescent="0.35">
      <c r="A49" s="202">
        <v>280</v>
      </c>
      <c r="B49" t="s">
        <v>7</v>
      </c>
      <c r="C49" s="201">
        <v>120507</v>
      </c>
      <c r="D49" t="s">
        <v>271</v>
      </c>
    </row>
    <row r="50" spans="1:4" x14ac:dyDescent="0.35">
      <c r="A50" s="202">
        <v>280</v>
      </c>
      <c r="B50" t="s">
        <v>7</v>
      </c>
      <c r="C50" s="201">
        <v>120509</v>
      </c>
      <c r="D50" t="s">
        <v>270</v>
      </c>
    </row>
    <row r="51" spans="1:4" x14ac:dyDescent="0.35">
      <c r="A51" s="202">
        <v>280</v>
      </c>
      <c r="B51" t="s">
        <v>7</v>
      </c>
      <c r="C51" s="201">
        <v>120510</v>
      </c>
      <c r="D51" t="s">
        <v>269</v>
      </c>
    </row>
    <row r="52" spans="1:4" x14ac:dyDescent="0.35">
      <c r="A52" s="202">
        <v>280</v>
      </c>
      <c r="B52" t="s">
        <v>7</v>
      </c>
      <c r="C52" s="201">
        <v>130201</v>
      </c>
      <c r="D52" t="s">
        <v>389</v>
      </c>
    </row>
    <row r="53" spans="1:4" x14ac:dyDescent="0.35">
      <c r="A53" s="202">
        <v>280</v>
      </c>
      <c r="B53" t="s">
        <v>7</v>
      </c>
      <c r="C53" s="201">
        <v>131102</v>
      </c>
      <c r="D53" t="s">
        <v>268</v>
      </c>
    </row>
    <row r="54" spans="1:4" x14ac:dyDescent="0.35">
      <c r="A54" s="202">
        <v>280</v>
      </c>
      <c r="B54" t="s">
        <v>7</v>
      </c>
      <c r="C54" s="201">
        <v>131199</v>
      </c>
      <c r="D54" t="s">
        <v>267</v>
      </c>
    </row>
    <row r="55" spans="1:4" x14ac:dyDescent="0.35">
      <c r="A55" s="202">
        <v>280</v>
      </c>
      <c r="B55" t="s">
        <v>7</v>
      </c>
      <c r="C55" s="201">
        <v>131206</v>
      </c>
      <c r="D55" t="s">
        <v>387</v>
      </c>
    </row>
    <row r="56" spans="1:4" x14ac:dyDescent="0.35">
      <c r="A56" s="202">
        <v>280</v>
      </c>
      <c r="B56" t="s">
        <v>7</v>
      </c>
      <c r="C56" s="201">
        <v>131207</v>
      </c>
      <c r="D56" t="s">
        <v>386</v>
      </c>
    </row>
    <row r="57" spans="1:4" x14ac:dyDescent="0.35">
      <c r="A57" s="202">
        <v>280</v>
      </c>
      <c r="B57" t="s">
        <v>7</v>
      </c>
      <c r="C57" s="201">
        <v>131208</v>
      </c>
      <c r="D57" t="s">
        <v>385</v>
      </c>
    </row>
    <row r="58" spans="1:4" x14ac:dyDescent="0.35">
      <c r="A58" s="202">
        <v>280</v>
      </c>
      <c r="B58" t="s">
        <v>7</v>
      </c>
      <c r="C58" s="201">
        <v>131209</v>
      </c>
      <c r="D58" t="s">
        <v>384</v>
      </c>
    </row>
    <row r="59" spans="1:4" x14ac:dyDescent="0.35">
      <c r="A59" s="202">
        <v>280</v>
      </c>
      <c r="B59" t="s">
        <v>7</v>
      </c>
      <c r="C59" s="201">
        <v>131210</v>
      </c>
      <c r="D59" t="s">
        <v>383</v>
      </c>
    </row>
    <row r="60" spans="1:4" x14ac:dyDescent="0.35">
      <c r="A60" s="202">
        <v>280</v>
      </c>
      <c r="B60" t="s">
        <v>7</v>
      </c>
      <c r="C60" s="201">
        <v>131212</v>
      </c>
      <c r="D60" t="s">
        <v>381</v>
      </c>
    </row>
    <row r="61" spans="1:4" x14ac:dyDescent="0.35">
      <c r="A61" s="202">
        <v>280</v>
      </c>
      <c r="B61" t="s">
        <v>7</v>
      </c>
      <c r="C61" s="201">
        <v>131314</v>
      </c>
      <c r="D61" t="s">
        <v>425</v>
      </c>
    </row>
    <row r="62" spans="1:4" x14ac:dyDescent="0.35">
      <c r="A62" s="202">
        <v>280</v>
      </c>
      <c r="B62" t="s">
        <v>7</v>
      </c>
      <c r="C62" s="201">
        <v>131401</v>
      </c>
      <c r="D62" t="s">
        <v>380</v>
      </c>
    </row>
    <row r="63" spans="1:4" x14ac:dyDescent="0.35">
      <c r="A63" s="202">
        <v>280</v>
      </c>
      <c r="B63" t="s">
        <v>7</v>
      </c>
      <c r="C63" s="201">
        <v>131402</v>
      </c>
      <c r="D63" t="s">
        <v>379</v>
      </c>
    </row>
    <row r="64" spans="1:4" x14ac:dyDescent="0.35">
      <c r="A64" s="202">
        <v>280</v>
      </c>
      <c r="B64" t="s">
        <v>7</v>
      </c>
      <c r="C64" s="201">
        <v>131499</v>
      </c>
      <c r="D64" t="s">
        <v>378</v>
      </c>
    </row>
    <row r="65" spans="1:4" x14ac:dyDescent="0.35">
      <c r="A65" s="202">
        <v>280</v>
      </c>
      <c r="B65" t="s">
        <v>7</v>
      </c>
      <c r="C65" s="201">
        <v>150000</v>
      </c>
      <c r="D65" t="s">
        <v>471</v>
      </c>
    </row>
    <row r="66" spans="1:4" x14ac:dyDescent="0.35">
      <c r="A66" s="202">
        <v>280</v>
      </c>
      <c r="B66" t="s">
        <v>7</v>
      </c>
      <c r="C66" s="201">
        <v>150303</v>
      </c>
      <c r="D66" t="s">
        <v>377</v>
      </c>
    </row>
    <row r="67" spans="1:4" x14ac:dyDescent="0.35">
      <c r="A67" s="202">
        <v>280</v>
      </c>
      <c r="B67" t="s">
        <v>7</v>
      </c>
      <c r="C67" s="201">
        <v>150305</v>
      </c>
      <c r="D67" t="s">
        <v>470</v>
      </c>
    </row>
    <row r="68" spans="1:4" x14ac:dyDescent="0.35">
      <c r="A68" s="202">
        <v>280</v>
      </c>
      <c r="B68" t="s">
        <v>7</v>
      </c>
      <c r="C68" s="201">
        <v>150306</v>
      </c>
      <c r="D68" t="s">
        <v>376</v>
      </c>
    </row>
    <row r="69" spans="1:4" x14ac:dyDescent="0.35">
      <c r="A69" s="202">
        <v>280</v>
      </c>
      <c r="B69" t="s">
        <v>7</v>
      </c>
      <c r="C69" s="201">
        <v>150399</v>
      </c>
      <c r="D69" t="s">
        <v>469</v>
      </c>
    </row>
    <row r="70" spans="1:4" x14ac:dyDescent="0.35">
      <c r="A70" s="202">
        <v>280</v>
      </c>
      <c r="B70" t="s">
        <v>7</v>
      </c>
      <c r="C70" s="201">
        <v>150401</v>
      </c>
      <c r="D70" t="s">
        <v>375</v>
      </c>
    </row>
    <row r="71" spans="1:4" x14ac:dyDescent="0.35">
      <c r="A71" s="202">
        <v>280</v>
      </c>
      <c r="B71" t="s">
        <v>7</v>
      </c>
      <c r="C71" s="201">
        <v>150404</v>
      </c>
      <c r="D71" t="s">
        <v>468</v>
      </c>
    </row>
    <row r="72" spans="1:4" x14ac:dyDescent="0.35">
      <c r="A72" s="202">
        <v>280</v>
      </c>
      <c r="B72" t="s">
        <v>7</v>
      </c>
      <c r="C72" s="201">
        <v>150406</v>
      </c>
      <c r="D72" t="s">
        <v>467</v>
      </c>
    </row>
    <row r="73" spans="1:4" x14ac:dyDescent="0.35">
      <c r="A73" s="202">
        <v>280</v>
      </c>
      <c r="B73" t="s">
        <v>7</v>
      </c>
      <c r="C73" s="201">
        <v>150506</v>
      </c>
      <c r="D73" t="s">
        <v>265</v>
      </c>
    </row>
    <row r="74" spans="1:4" x14ac:dyDescent="0.35">
      <c r="A74" s="202">
        <v>280</v>
      </c>
      <c r="B74" t="s">
        <v>7</v>
      </c>
      <c r="C74" s="201">
        <v>150507</v>
      </c>
      <c r="D74" t="s">
        <v>264</v>
      </c>
    </row>
    <row r="75" spans="1:4" x14ac:dyDescent="0.35">
      <c r="A75" s="202">
        <v>280</v>
      </c>
      <c r="B75" t="s">
        <v>7</v>
      </c>
      <c r="C75" s="201">
        <v>150508</v>
      </c>
      <c r="D75" t="s">
        <v>263</v>
      </c>
    </row>
    <row r="76" spans="1:4" x14ac:dyDescent="0.35">
      <c r="A76" s="202">
        <v>280</v>
      </c>
      <c r="B76" t="s">
        <v>7</v>
      </c>
      <c r="C76" s="201">
        <v>150616</v>
      </c>
      <c r="D76" t="s">
        <v>466</v>
      </c>
    </row>
    <row r="77" spans="1:4" x14ac:dyDescent="0.35">
      <c r="A77" s="202">
        <v>280</v>
      </c>
      <c r="B77" t="s">
        <v>7</v>
      </c>
      <c r="C77" s="201">
        <v>150701</v>
      </c>
      <c r="D77" t="s">
        <v>262</v>
      </c>
    </row>
    <row r="78" spans="1:4" x14ac:dyDescent="0.35">
      <c r="A78" s="202">
        <v>280</v>
      </c>
      <c r="B78" t="s">
        <v>7</v>
      </c>
      <c r="C78" s="201">
        <v>150705</v>
      </c>
      <c r="D78" t="s">
        <v>261</v>
      </c>
    </row>
    <row r="79" spans="1:4" x14ac:dyDescent="0.35">
      <c r="A79" s="202">
        <v>280</v>
      </c>
      <c r="B79" t="s">
        <v>7</v>
      </c>
      <c r="C79" s="201">
        <v>150803</v>
      </c>
      <c r="D79" t="s">
        <v>260</v>
      </c>
    </row>
    <row r="80" spans="1:4" x14ac:dyDescent="0.35">
      <c r="A80" s="202">
        <v>280</v>
      </c>
      <c r="B80" t="s">
        <v>7</v>
      </c>
      <c r="C80" s="201">
        <v>150807</v>
      </c>
      <c r="D80" t="s">
        <v>259</v>
      </c>
    </row>
    <row r="81" spans="1:4" x14ac:dyDescent="0.35">
      <c r="A81" s="202">
        <v>280</v>
      </c>
      <c r="B81" t="s">
        <v>7</v>
      </c>
      <c r="C81" s="201">
        <v>151201</v>
      </c>
      <c r="D81" t="s">
        <v>465</v>
      </c>
    </row>
    <row r="82" spans="1:4" x14ac:dyDescent="0.35">
      <c r="A82" s="202">
        <v>280</v>
      </c>
      <c r="B82" t="s">
        <v>7</v>
      </c>
      <c r="C82" s="201">
        <v>151202</v>
      </c>
      <c r="D82" t="s">
        <v>464</v>
      </c>
    </row>
    <row r="83" spans="1:4" x14ac:dyDescent="0.35">
      <c r="A83" s="202">
        <v>280</v>
      </c>
      <c r="B83" t="s">
        <v>7</v>
      </c>
      <c r="C83" s="201">
        <v>190501</v>
      </c>
      <c r="D83" t="s">
        <v>372</v>
      </c>
    </row>
    <row r="84" spans="1:4" x14ac:dyDescent="0.35">
      <c r="A84" s="202">
        <v>280</v>
      </c>
      <c r="B84" t="s">
        <v>7</v>
      </c>
      <c r="C84" s="201">
        <v>190505</v>
      </c>
      <c r="D84" t="s">
        <v>252</v>
      </c>
    </row>
    <row r="85" spans="1:4" x14ac:dyDescent="0.35">
      <c r="A85" s="202">
        <v>280</v>
      </c>
      <c r="B85" t="s">
        <v>7</v>
      </c>
      <c r="C85" s="201">
        <v>190708</v>
      </c>
      <c r="D85" t="s">
        <v>371</v>
      </c>
    </row>
    <row r="86" spans="1:4" x14ac:dyDescent="0.35">
      <c r="A86" s="202">
        <v>280</v>
      </c>
      <c r="B86" t="s">
        <v>7</v>
      </c>
      <c r="C86" s="201">
        <v>190710</v>
      </c>
      <c r="D86" t="s">
        <v>370</v>
      </c>
    </row>
    <row r="87" spans="1:4" x14ac:dyDescent="0.35">
      <c r="A87" s="202">
        <v>280</v>
      </c>
      <c r="B87" t="s">
        <v>7</v>
      </c>
      <c r="C87" s="201">
        <v>260210</v>
      </c>
      <c r="D87" t="s">
        <v>251</v>
      </c>
    </row>
    <row r="88" spans="1:4" x14ac:dyDescent="0.35">
      <c r="A88" s="202">
        <v>280</v>
      </c>
      <c r="B88" t="s">
        <v>7</v>
      </c>
      <c r="C88" s="201">
        <v>261006</v>
      </c>
      <c r="D88" t="s">
        <v>250</v>
      </c>
    </row>
    <row r="89" spans="1:4" x14ac:dyDescent="0.35">
      <c r="A89" s="202">
        <v>280</v>
      </c>
      <c r="B89" t="s">
        <v>7</v>
      </c>
      <c r="C89" s="201">
        <v>301901</v>
      </c>
      <c r="D89" t="s">
        <v>369</v>
      </c>
    </row>
    <row r="90" spans="1:4" x14ac:dyDescent="0.35">
      <c r="A90" s="202">
        <v>280</v>
      </c>
      <c r="B90" t="s">
        <v>7</v>
      </c>
      <c r="C90" s="201">
        <v>303301</v>
      </c>
      <c r="D90" t="s">
        <v>248</v>
      </c>
    </row>
    <row r="91" spans="1:4" x14ac:dyDescent="0.35">
      <c r="A91" s="202">
        <v>280</v>
      </c>
      <c r="B91" t="s">
        <v>7</v>
      </c>
      <c r="C91" s="201">
        <v>303401</v>
      </c>
      <c r="D91" t="s">
        <v>247</v>
      </c>
    </row>
    <row r="92" spans="1:4" x14ac:dyDescent="0.35">
      <c r="A92" s="202">
        <v>280</v>
      </c>
      <c r="B92" t="s">
        <v>7</v>
      </c>
      <c r="C92" s="201">
        <v>304101</v>
      </c>
      <c r="D92" t="s">
        <v>246</v>
      </c>
    </row>
    <row r="93" spans="1:4" x14ac:dyDescent="0.35">
      <c r="A93" s="202">
        <v>280</v>
      </c>
      <c r="B93" t="s">
        <v>7</v>
      </c>
      <c r="C93" s="201">
        <v>304401</v>
      </c>
      <c r="D93" t="s">
        <v>245</v>
      </c>
    </row>
    <row r="94" spans="1:4" x14ac:dyDescent="0.35">
      <c r="A94" s="202">
        <v>280</v>
      </c>
      <c r="B94" t="s">
        <v>7</v>
      </c>
      <c r="C94" s="201">
        <v>310302</v>
      </c>
      <c r="D94" t="s">
        <v>434</v>
      </c>
    </row>
    <row r="95" spans="1:4" x14ac:dyDescent="0.35">
      <c r="A95" s="202">
        <v>280</v>
      </c>
      <c r="B95" t="s">
        <v>7</v>
      </c>
      <c r="C95" s="201">
        <v>310501</v>
      </c>
      <c r="D95" t="s">
        <v>423</v>
      </c>
    </row>
    <row r="96" spans="1:4" x14ac:dyDescent="0.35">
      <c r="A96" s="202">
        <v>280</v>
      </c>
      <c r="B96" t="s">
        <v>7</v>
      </c>
      <c r="C96" s="201">
        <v>310504</v>
      </c>
      <c r="D96" t="s">
        <v>422</v>
      </c>
    </row>
    <row r="97" spans="1:4" x14ac:dyDescent="0.35">
      <c r="A97" s="202">
        <v>280</v>
      </c>
      <c r="B97" t="s">
        <v>7</v>
      </c>
      <c r="C97" s="201">
        <v>310507</v>
      </c>
      <c r="D97" t="s">
        <v>421</v>
      </c>
    </row>
    <row r="98" spans="1:4" x14ac:dyDescent="0.35">
      <c r="A98" s="202">
        <v>280</v>
      </c>
      <c r="B98" t="s">
        <v>7</v>
      </c>
      <c r="C98" s="201">
        <v>310601</v>
      </c>
      <c r="D98" t="s">
        <v>367</v>
      </c>
    </row>
    <row r="99" spans="1:4" x14ac:dyDescent="0.35">
      <c r="A99" s="202">
        <v>280</v>
      </c>
      <c r="B99" t="s">
        <v>7</v>
      </c>
      <c r="C99" s="201">
        <v>400509</v>
      </c>
      <c r="D99" t="s">
        <v>244</v>
      </c>
    </row>
    <row r="100" spans="1:4" x14ac:dyDescent="0.35">
      <c r="A100" s="202">
        <v>280</v>
      </c>
      <c r="B100" t="s">
        <v>7</v>
      </c>
      <c r="C100" s="201">
        <v>410399</v>
      </c>
      <c r="D100" t="s">
        <v>243</v>
      </c>
    </row>
    <row r="101" spans="1:4" x14ac:dyDescent="0.35">
      <c r="A101" s="202">
        <v>280</v>
      </c>
      <c r="B101" t="s">
        <v>7</v>
      </c>
      <c r="C101" s="201">
        <v>419999</v>
      </c>
      <c r="D101" t="s">
        <v>242</v>
      </c>
    </row>
    <row r="102" spans="1:4" x14ac:dyDescent="0.35">
      <c r="A102" s="202">
        <v>280</v>
      </c>
      <c r="B102" t="s">
        <v>7</v>
      </c>
      <c r="C102" s="201">
        <v>430109</v>
      </c>
      <c r="D102" t="s">
        <v>364</v>
      </c>
    </row>
    <row r="103" spans="1:4" x14ac:dyDescent="0.35">
      <c r="A103" s="202">
        <v>280</v>
      </c>
      <c r="B103" t="s">
        <v>7</v>
      </c>
      <c r="C103" s="201">
        <v>430302</v>
      </c>
      <c r="D103" t="s">
        <v>229</v>
      </c>
    </row>
    <row r="104" spans="1:4" x14ac:dyDescent="0.35">
      <c r="A104" s="202">
        <v>280</v>
      </c>
      <c r="B104" t="s">
        <v>7</v>
      </c>
      <c r="C104" s="201">
        <v>440000</v>
      </c>
      <c r="D104" t="s">
        <v>220</v>
      </c>
    </row>
    <row r="105" spans="1:4" x14ac:dyDescent="0.35">
      <c r="A105" s="202">
        <v>280</v>
      </c>
      <c r="B105" t="s">
        <v>7</v>
      </c>
      <c r="C105" s="201">
        <v>460302</v>
      </c>
      <c r="D105" t="s">
        <v>420</v>
      </c>
    </row>
    <row r="106" spans="1:4" x14ac:dyDescent="0.35">
      <c r="A106" s="202">
        <v>280</v>
      </c>
      <c r="B106" t="s">
        <v>7</v>
      </c>
      <c r="C106" s="201">
        <v>460401</v>
      </c>
      <c r="D106" t="s">
        <v>217</v>
      </c>
    </row>
    <row r="107" spans="1:4" x14ac:dyDescent="0.35">
      <c r="A107" s="202">
        <v>280</v>
      </c>
      <c r="B107" t="s">
        <v>7</v>
      </c>
      <c r="C107" s="201">
        <v>460403</v>
      </c>
      <c r="D107" t="s">
        <v>419</v>
      </c>
    </row>
    <row r="108" spans="1:4" x14ac:dyDescent="0.35">
      <c r="A108" s="202">
        <v>280</v>
      </c>
      <c r="B108" t="s">
        <v>7</v>
      </c>
      <c r="C108" s="201">
        <v>470110</v>
      </c>
      <c r="D108" t="s">
        <v>417</v>
      </c>
    </row>
    <row r="109" spans="1:4" x14ac:dyDescent="0.35">
      <c r="A109" s="202">
        <v>280</v>
      </c>
      <c r="B109" t="s">
        <v>7</v>
      </c>
      <c r="C109" s="201">
        <v>470302</v>
      </c>
      <c r="D109" t="s">
        <v>463</v>
      </c>
    </row>
    <row r="110" spans="1:4" x14ac:dyDescent="0.35">
      <c r="A110" s="202">
        <v>280</v>
      </c>
      <c r="B110" t="s">
        <v>7</v>
      </c>
      <c r="C110" s="201">
        <v>470303</v>
      </c>
      <c r="D110" t="s">
        <v>214</v>
      </c>
    </row>
    <row r="111" spans="1:4" x14ac:dyDescent="0.35">
      <c r="A111" s="202">
        <v>280</v>
      </c>
      <c r="B111" t="s">
        <v>7</v>
      </c>
      <c r="C111" s="201">
        <v>470499</v>
      </c>
      <c r="D111" t="s">
        <v>462</v>
      </c>
    </row>
    <row r="112" spans="1:4" x14ac:dyDescent="0.35">
      <c r="A112" s="202">
        <v>280</v>
      </c>
      <c r="B112" t="s">
        <v>7</v>
      </c>
      <c r="C112" s="201">
        <v>470600</v>
      </c>
      <c r="D112" t="s">
        <v>211</v>
      </c>
    </row>
    <row r="113" spans="1:4" x14ac:dyDescent="0.35">
      <c r="A113" s="202">
        <v>280</v>
      </c>
      <c r="B113" t="s">
        <v>7</v>
      </c>
      <c r="C113" s="201">
        <v>470603</v>
      </c>
      <c r="D113" t="s">
        <v>431</v>
      </c>
    </row>
    <row r="114" spans="1:4" x14ac:dyDescent="0.35">
      <c r="A114" s="202">
        <v>280</v>
      </c>
      <c r="B114" t="s">
        <v>7</v>
      </c>
      <c r="C114" s="201">
        <v>470604</v>
      </c>
      <c r="D114" t="s">
        <v>210</v>
      </c>
    </row>
    <row r="115" spans="1:4" x14ac:dyDescent="0.35">
      <c r="A115" s="202">
        <v>280</v>
      </c>
      <c r="B115" t="s">
        <v>7</v>
      </c>
      <c r="C115" s="201">
        <v>470605</v>
      </c>
      <c r="D115" t="s">
        <v>209</v>
      </c>
    </row>
    <row r="116" spans="1:4" x14ac:dyDescent="0.35">
      <c r="A116" s="202">
        <v>280</v>
      </c>
      <c r="B116" t="s">
        <v>7</v>
      </c>
      <c r="C116" s="201">
        <v>470606</v>
      </c>
      <c r="D116" t="s">
        <v>461</v>
      </c>
    </row>
    <row r="117" spans="1:4" x14ac:dyDescent="0.35">
      <c r="A117" s="202">
        <v>280</v>
      </c>
      <c r="B117" t="s">
        <v>7</v>
      </c>
      <c r="C117" s="201">
        <v>470612</v>
      </c>
      <c r="D117" t="s">
        <v>206</v>
      </c>
    </row>
    <row r="118" spans="1:4" x14ac:dyDescent="0.35">
      <c r="A118" s="202">
        <v>280</v>
      </c>
      <c r="B118" t="s">
        <v>7</v>
      </c>
      <c r="C118" s="201">
        <v>470613</v>
      </c>
      <c r="D118" t="s">
        <v>205</v>
      </c>
    </row>
    <row r="119" spans="1:4" x14ac:dyDescent="0.35">
      <c r="A119" s="202">
        <v>280</v>
      </c>
      <c r="B119" t="s">
        <v>7</v>
      </c>
      <c r="C119" s="201">
        <v>470614</v>
      </c>
      <c r="D119" t="s">
        <v>204</v>
      </c>
    </row>
    <row r="120" spans="1:4" x14ac:dyDescent="0.35">
      <c r="A120" s="202">
        <v>280</v>
      </c>
      <c r="B120" t="s">
        <v>7</v>
      </c>
      <c r="C120" s="201">
        <v>470617</v>
      </c>
      <c r="D120" t="s">
        <v>203</v>
      </c>
    </row>
    <row r="121" spans="1:4" x14ac:dyDescent="0.35">
      <c r="A121" s="202">
        <v>280</v>
      </c>
      <c r="B121" t="s">
        <v>7</v>
      </c>
      <c r="C121" s="201">
        <v>470618</v>
      </c>
      <c r="D121" t="s">
        <v>202</v>
      </c>
    </row>
    <row r="122" spans="1:4" x14ac:dyDescent="0.35">
      <c r="A122" s="202">
        <v>280</v>
      </c>
      <c r="B122" t="s">
        <v>7</v>
      </c>
      <c r="C122" s="201">
        <v>470701</v>
      </c>
      <c r="D122" t="s">
        <v>201</v>
      </c>
    </row>
    <row r="123" spans="1:4" x14ac:dyDescent="0.35">
      <c r="A123" s="202">
        <v>280</v>
      </c>
      <c r="B123" t="s">
        <v>7</v>
      </c>
      <c r="C123" s="201">
        <v>470705</v>
      </c>
      <c r="D123" t="s">
        <v>198</v>
      </c>
    </row>
    <row r="124" spans="1:4" x14ac:dyDescent="0.35">
      <c r="A124" s="202">
        <v>280</v>
      </c>
      <c r="B124" t="s">
        <v>7</v>
      </c>
      <c r="C124" s="201">
        <v>470706</v>
      </c>
      <c r="D124" t="s">
        <v>197</v>
      </c>
    </row>
    <row r="125" spans="1:4" x14ac:dyDescent="0.35">
      <c r="A125" s="202">
        <v>280</v>
      </c>
      <c r="B125" t="s">
        <v>7</v>
      </c>
      <c r="C125" s="201">
        <v>490102</v>
      </c>
      <c r="D125" t="s">
        <v>195</v>
      </c>
    </row>
    <row r="126" spans="1:4" x14ac:dyDescent="0.35">
      <c r="A126" s="202">
        <v>280</v>
      </c>
      <c r="B126" t="s">
        <v>7</v>
      </c>
      <c r="C126" s="201">
        <v>490108</v>
      </c>
      <c r="D126" t="s">
        <v>193</v>
      </c>
    </row>
    <row r="127" spans="1:4" x14ac:dyDescent="0.35">
      <c r="A127" s="202">
        <v>280</v>
      </c>
      <c r="B127" t="s">
        <v>7</v>
      </c>
      <c r="C127" s="201">
        <v>490205</v>
      </c>
      <c r="D127" t="s">
        <v>192</v>
      </c>
    </row>
    <row r="128" spans="1:4" x14ac:dyDescent="0.35">
      <c r="A128" s="202">
        <v>280</v>
      </c>
      <c r="B128" t="s">
        <v>7</v>
      </c>
      <c r="C128" s="201">
        <v>490209</v>
      </c>
      <c r="D128" t="s">
        <v>460</v>
      </c>
    </row>
    <row r="129" spans="1:4" x14ac:dyDescent="0.35">
      <c r="A129" s="202">
        <v>280</v>
      </c>
      <c r="B129" t="s">
        <v>7</v>
      </c>
      <c r="C129" s="201">
        <v>500101</v>
      </c>
      <c r="D129" t="s">
        <v>459</v>
      </c>
    </row>
    <row r="130" spans="1:4" x14ac:dyDescent="0.35">
      <c r="A130" s="202">
        <v>280</v>
      </c>
      <c r="B130" t="s">
        <v>7</v>
      </c>
      <c r="C130" s="201">
        <v>500102</v>
      </c>
      <c r="D130" t="s">
        <v>458</v>
      </c>
    </row>
    <row r="131" spans="1:4" x14ac:dyDescent="0.35">
      <c r="A131" s="202">
        <v>280</v>
      </c>
      <c r="B131" t="s">
        <v>7</v>
      </c>
      <c r="C131" s="201">
        <v>500406</v>
      </c>
      <c r="D131" t="s">
        <v>457</v>
      </c>
    </row>
    <row r="132" spans="1:4" x14ac:dyDescent="0.35">
      <c r="A132" s="202">
        <v>280</v>
      </c>
      <c r="B132" t="s">
        <v>7</v>
      </c>
      <c r="C132" s="201">
        <v>500605</v>
      </c>
      <c r="D132" t="s">
        <v>456</v>
      </c>
    </row>
    <row r="133" spans="1:4" x14ac:dyDescent="0.35">
      <c r="A133" s="202">
        <v>280</v>
      </c>
      <c r="B133" t="s">
        <v>7</v>
      </c>
      <c r="C133" s="201">
        <v>500701</v>
      </c>
      <c r="D133" t="s">
        <v>455</v>
      </c>
    </row>
    <row r="134" spans="1:4" x14ac:dyDescent="0.35">
      <c r="A134" s="202">
        <v>280</v>
      </c>
      <c r="B134" t="s">
        <v>7</v>
      </c>
      <c r="C134" s="201">
        <v>510001</v>
      </c>
      <c r="D134" t="s">
        <v>190</v>
      </c>
    </row>
    <row r="135" spans="1:4" x14ac:dyDescent="0.35">
      <c r="A135" s="202">
        <v>280</v>
      </c>
      <c r="B135" t="s">
        <v>7</v>
      </c>
      <c r="C135" s="201">
        <v>510603</v>
      </c>
      <c r="D135" t="s">
        <v>188</v>
      </c>
    </row>
    <row r="136" spans="1:4" x14ac:dyDescent="0.35">
      <c r="A136" s="202">
        <v>280</v>
      </c>
      <c r="B136" t="s">
        <v>7</v>
      </c>
      <c r="C136" s="201">
        <v>510701</v>
      </c>
      <c r="D136" t="s">
        <v>187</v>
      </c>
    </row>
    <row r="137" spans="1:4" x14ac:dyDescent="0.35">
      <c r="A137" s="202">
        <v>280</v>
      </c>
      <c r="B137" t="s">
        <v>7</v>
      </c>
      <c r="C137" s="201">
        <v>510706</v>
      </c>
      <c r="D137" t="s">
        <v>185</v>
      </c>
    </row>
    <row r="138" spans="1:4" x14ac:dyDescent="0.35">
      <c r="A138" s="202">
        <v>280</v>
      </c>
      <c r="B138" t="s">
        <v>7</v>
      </c>
      <c r="C138" s="201">
        <v>510709</v>
      </c>
      <c r="D138" t="s">
        <v>184</v>
      </c>
    </row>
    <row r="139" spans="1:4" x14ac:dyDescent="0.35">
      <c r="A139" s="202">
        <v>280</v>
      </c>
      <c r="B139" t="s">
        <v>7</v>
      </c>
      <c r="C139" s="201">
        <v>510710</v>
      </c>
      <c r="D139" t="s">
        <v>183</v>
      </c>
    </row>
    <row r="140" spans="1:4" x14ac:dyDescent="0.35">
      <c r="A140" s="202">
        <v>280</v>
      </c>
      <c r="B140" t="s">
        <v>7</v>
      </c>
      <c r="C140" s="201">
        <v>510711</v>
      </c>
      <c r="D140" t="s">
        <v>182</v>
      </c>
    </row>
    <row r="141" spans="1:4" x14ac:dyDescent="0.35">
      <c r="A141" s="202">
        <v>280</v>
      </c>
      <c r="B141" t="s">
        <v>7</v>
      </c>
      <c r="C141" s="201">
        <v>510712</v>
      </c>
      <c r="D141" t="s">
        <v>181</v>
      </c>
    </row>
    <row r="142" spans="1:4" x14ac:dyDescent="0.35">
      <c r="A142" s="202">
        <v>280</v>
      </c>
      <c r="B142" t="s">
        <v>7</v>
      </c>
      <c r="C142" s="201">
        <v>510714</v>
      </c>
      <c r="D142" t="s">
        <v>180</v>
      </c>
    </row>
    <row r="143" spans="1:4" x14ac:dyDescent="0.35">
      <c r="A143" s="202">
        <v>280</v>
      </c>
      <c r="B143" t="s">
        <v>7</v>
      </c>
      <c r="C143" s="201">
        <v>510716</v>
      </c>
      <c r="D143" t="s">
        <v>179</v>
      </c>
    </row>
    <row r="144" spans="1:4" x14ac:dyDescent="0.35">
      <c r="A144" s="202">
        <v>280</v>
      </c>
      <c r="B144" t="s">
        <v>7</v>
      </c>
      <c r="C144" s="201">
        <v>510801</v>
      </c>
      <c r="D144" t="s">
        <v>178</v>
      </c>
    </row>
    <row r="145" spans="1:4" x14ac:dyDescent="0.35">
      <c r="A145" s="202">
        <v>280</v>
      </c>
      <c r="B145" t="s">
        <v>7</v>
      </c>
      <c r="C145" s="201">
        <v>510803</v>
      </c>
      <c r="D145" t="s">
        <v>177</v>
      </c>
    </row>
    <row r="146" spans="1:4" x14ac:dyDescent="0.35">
      <c r="A146" s="202">
        <v>280</v>
      </c>
      <c r="B146" t="s">
        <v>7</v>
      </c>
      <c r="C146" s="201">
        <v>510806</v>
      </c>
      <c r="D146" t="s">
        <v>175</v>
      </c>
    </row>
    <row r="147" spans="1:4" x14ac:dyDescent="0.35">
      <c r="A147" s="202">
        <v>280</v>
      </c>
      <c r="B147" t="s">
        <v>7</v>
      </c>
      <c r="C147" s="201">
        <v>510809</v>
      </c>
      <c r="D147" t="s">
        <v>174</v>
      </c>
    </row>
    <row r="148" spans="1:4" x14ac:dyDescent="0.35">
      <c r="A148" s="202">
        <v>280</v>
      </c>
      <c r="B148" t="s">
        <v>7</v>
      </c>
      <c r="C148" s="201">
        <v>510811</v>
      </c>
      <c r="D148" t="s">
        <v>173</v>
      </c>
    </row>
    <row r="149" spans="1:4" x14ac:dyDescent="0.35">
      <c r="A149" s="202">
        <v>280</v>
      </c>
      <c r="B149" t="s">
        <v>7</v>
      </c>
      <c r="C149" s="201">
        <v>510813</v>
      </c>
      <c r="D149" t="s">
        <v>172</v>
      </c>
    </row>
    <row r="150" spans="1:4" x14ac:dyDescent="0.35">
      <c r="A150" s="202">
        <v>280</v>
      </c>
      <c r="B150" t="s">
        <v>7</v>
      </c>
      <c r="C150" s="201">
        <v>510901</v>
      </c>
      <c r="D150" t="s">
        <v>171</v>
      </c>
    </row>
    <row r="151" spans="1:4" x14ac:dyDescent="0.35">
      <c r="A151" s="202">
        <v>280</v>
      </c>
      <c r="B151" t="s">
        <v>7</v>
      </c>
      <c r="C151" s="201">
        <v>510902</v>
      </c>
      <c r="D151" t="s">
        <v>170</v>
      </c>
    </row>
    <row r="152" spans="1:4" x14ac:dyDescent="0.35">
      <c r="A152" s="202">
        <v>280</v>
      </c>
      <c r="B152" t="s">
        <v>7</v>
      </c>
      <c r="C152" s="201">
        <v>510906</v>
      </c>
      <c r="D152" t="s">
        <v>169</v>
      </c>
    </row>
    <row r="153" spans="1:4" x14ac:dyDescent="0.35">
      <c r="A153" s="202">
        <v>280</v>
      </c>
      <c r="B153" t="s">
        <v>7</v>
      </c>
      <c r="C153" s="201">
        <v>510908</v>
      </c>
      <c r="D153" t="s">
        <v>167</v>
      </c>
    </row>
    <row r="154" spans="1:4" x14ac:dyDescent="0.35">
      <c r="A154" s="202">
        <v>280</v>
      </c>
      <c r="B154" t="s">
        <v>7</v>
      </c>
      <c r="C154" s="201">
        <v>510909</v>
      </c>
      <c r="D154" t="s">
        <v>166</v>
      </c>
    </row>
    <row r="155" spans="1:4" x14ac:dyDescent="0.35">
      <c r="A155" s="202">
        <v>280</v>
      </c>
      <c r="B155" t="s">
        <v>7</v>
      </c>
      <c r="C155" s="201">
        <v>510910</v>
      </c>
      <c r="D155" t="s">
        <v>165</v>
      </c>
    </row>
    <row r="156" spans="1:4" x14ac:dyDescent="0.35">
      <c r="A156" s="202">
        <v>280</v>
      </c>
      <c r="B156" t="s">
        <v>7</v>
      </c>
      <c r="C156" s="201">
        <v>510915</v>
      </c>
      <c r="D156" t="s">
        <v>163</v>
      </c>
    </row>
    <row r="157" spans="1:4" x14ac:dyDescent="0.35">
      <c r="A157" s="202">
        <v>280</v>
      </c>
      <c r="B157" t="s">
        <v>7</v>
      </c>
      <c r="C157" s="201">
        <v>510916</v>
      </c>
      <c r="D157" t="s">
        <v>162</v>
      </c>
    </row>
    <row r="158" spans="1:4" x14ac:dyDescent="0.35">
      <c r="A158" s="202">
        <v>280</v>
      </c>
      <c r="B158" t="s">
        <v>7</v>
      </c>
      <c r="C158" s="201">
        <v>510920</v>
      </c>
      <c r="D158" t="s">
        <v>160</v>
      </c>
    </row>
    <row r="159" spans="1:4" x14ac:dyDescent="0.35">
      <c r="A159" s="202">
        <v>280</v>
      </c>
      <c r="B159" t="s">
        <v>7</v>
      </c>
      <c r="C159" s="201">
        <v>511009</v>
      </c>
      <c r="D159" t="s">
        <v>159</v>
      </c>
    </row>
    <row r="160" spans="1:4" x14ac:dyDescent="0.35">
      <c r="A160" s="202">
        <v>280</v>
      </c>
      <c r="B160" t="s">
        <v>7</v>
      </c>
      <c r="C160" s="201">
        <v>511012</v>
      </c>
      <c r="D160" t="s">
        <v>158</v>
      </c>
    </row>
    <row r="161" spans="1:4" x14ac:dyDescent="0.35">
      <c r="A161" s="202">
        <v>280</v>
      </c>
      <c r="B161" t="s">
        <v>7</v>
      </c>
      <c r="C161" s="201">
        <v>511504</v>
      </c>
      <c r="D161" t="s">
        <v>157</v>
      </c>
    </row>
    <row r="162" spans="1:4" x14ac:dyDescent="0.35">
      <c r="A162" s="202">
        <v>280</v>
      </c>
      <c r="B162" t="s">
        <v>7</v>
      </c>
      <c r="C162" s="201">
        <v>511801</v>
      </c>
      <c r="D162" t="s">
        <v>454</v>
      </c>
    </row>
    <row r="163" spans="1:4" x14ac:dyDescent="0.35">
      <c r="A163" s="202">
        <v>280</v>
      </c>
      <c r="B163" t="s">
        <v>7</v>
      </c>
      <c r="C163" s="201">
        <v>511802</v>
      </c>
      <c r="D163" t="s">
        <v>344</v>
      </c>
    </row>
    <row r="164" spans="1:4" x14ac:dyDescent="0.35">
      <c r="A164" s="202">
        <v>280</v>
      </c>
      <c r="B164" t="s">
        <v>7</v>
      </c>
      <c r="C164" s="201">
        <v>511803</v>
      </c>
      <c r="D164" t="s">
        <v>343</v>
      </c>
    </row>
    <row r="165" spans="1:4" x14ac:dyDescent="0.35">
      <c r="A165" s="202">
        <v>280</v>
      </c>
      <c r="B165" t="s">
        <v>7</v>
      </c>
      <c r="C165" s="201">
        <v>511804</v>
      </c>
      <c r="D165" t="s">
        <v>342</v>
      </c>
    </row>
    <row r="166" spans="1:4" x14ac:dyDescent="0.35">
      <c r="A166" s="202">
        <v>280</v>
      </c>
      <c r="B166" t="s">
        <v>7</v>
      </c>
      <c r="C166" s="201">
        <v>512201</v>
      </c>
      <c r="D166" t="s">
        <v>156</v>
      </c>
    </row>
    <row r="167" spans="1:4" x14ac:dyDescent="0.35">
      <c r="A167" s="202">
        <v>280</v>
      </c>
      <c r="B167" t="s">
        <v>7</v>
      </c>
      <c r="C167" s="201">
        <v>512202</v>
      </c>
      <c r="D167" t="s">
        <v>155</v>
      </c>
    </row>
    <row r="168" spans="1:4" x14ac:dyDescent="0.35">
      <c r="A168" s="202">
        <v>280</v>
      </c>
      <c r="B168" t="s">
        <v>7</v>
      </c>
      <c r="C168" s="201">
        <v>512206</v>
      </c>
      <c r="D168" t="s">
        <v>154</v>
      </c>
    </row>
    <row r="169" spans="1:4" x14ac:dyDescent="0.35">
      <c r="A169" s="202">
        <v>280</v>
      </c>
      <c r="B169" t="s">
        <v>7</v>
      </c>
      <c r="C169" s="201">
        <v>512213</v>
      </c>
      <c r="D169" t="s">
        <v>153</v>
      </c>
    </row>
    <row r="170" spans="1:4" x14ac:dyDescent="0.35">
      <c r="A170" s="202">
        <v>280</v>
      </c>
      <c r="B170" t="s">
        <v>7</v>
      </c>
      <c r="C170" s="201">
        <v>512601</v>
      </c>
      <c r="D170" t="s">
        <v>152</v>
      </c>
    </row>
    <row r="171" spans="1:4" x14ac:dyDescent="0.35">
      <c r="A171" s="202">
        <v>280</v>
      </c>
      <c r="B171" t="s">
        <v>7</v>
      </c>
      <c r="C171" s="201">
        <v>513101</v>
      </c>
      <c r="D171" t="s">
        <v>336</v>
      </c>
    </row>
    <row r="172" spans="1:4" x14ac:dyDescent="0.35">
      <c r="A172" s="202">
        <v>280</v>
      </c>
      <c r="B172" t="s">
        <v>7</v>
      </c>
      <c r="C172" s="201">
        <v>513103</v>
      </c>
      <c r="D172" t="s">
        <v>335</v>
      </c>
    </row>
    <row r="173" spans="1:4" x14ac:dyDescent="0.35">
      <c r="A173" s="202">
        <v>280</v>
      </c>
      <c r="B173" t="s">
        <v>7</v>
      </c>
      <c r="C173" s="201">
        <v>513104</v>
      </c>
      <c r="D173" t="s">
        <v>334</v>
      </c>
    </row>
    <row r="174" spans="1:4" x14ac:dyDescent="0.35">
      <c r="A174" s="202">
        <v>280</v>
      </c>
      <c r="B174" t="s">
        <v>7</v>
      </c>
      <c r="C174" s="201">
        <v>513501</v>
      </c>
      <c r="D174" t="s">
        <v>150</v>
      </c>
    </row>
    <row r="175" spans="1:4" x14ac:dyDescent="0.35">
      <c r="A175" s="202">
        <v>280</v>
      </c>
      <c r="B175" t="s">
        <v>7</v>
      </c>
      <c r="C175" s="201">
        <v>513502</v>
      </c>
      <c r="D175" t="s">
        <v>149</v>
      </c>
    </row>
    <row r="176" spans="1:4" x14ac:dyDescent="0.35">
      <c r="A176" s="202">
        <v>280</v>
      </c>
      <c r="B176" t="s">
        <v>7</v>
      </c>
      <c r="C176" s="201">
        <v>513503</v>
      </c>
      <c r="D176" t="s">
        <v>148</v>
      </c>
    </row>
    <row r="177" spans="1:4" x14ac:dyDescent="0.35">
      <c r="A177" s="202">
        <v>280</v>
      </c>
      <c r="B177" t="s">
        <v>7</v>
      </c>
      <c r="C177" s="201">
        <v>513599</v>
      </c>
      <c r="D177" t="s">
        <v>147</v>
      </c>
    </row>
    <row r="178" spans="1:4" x14ac:dyDescent="0.35">
      <c r="A178" s="202">
        <v>280</v>
      </c>
      <c r="B178" t="s">
        <v>7</v>
      </c>
      <c r="C178" s="201">
        <v>513602</v>
      </c>
      <c r="D178" t="s">
        <v>413</v>
      </c>
    </row>
    <row r="179" spans="1:4" x14ac:dyDescent="0.35">
      <c r="A179" s="202">
        <v>280</v>
      </c>
      <c r="B179" t="s">
        <v>7</v>
      </c>
      <c r="C179" s="201">
        <v>513801</v>
      </c>
      <c r="D179" t="s">
        <v>146</v>
      </c>
    </row>
    <row r="180" spans="1:4" x14ac:dyDescent="0.35">
      <c r="A180" s="202">
        <v>280</v>
      </c>
      <c r="B180" t="s">
        <v>7</v>
      </c>
      <c r="C180" s="201">
        <v>513902</v>
      </c>
      <c r="D180" t="s">
        <v>145</v>
      </c>
    </row>
    <row r="181" spans="1:4" x14ac:dyDescent="0.35">
      <c r="A181" s="202">
        <v>280</v>
      </c>
      <c r="B181" t="s">
        <v>7</v>
      </c>
      <c r="C181" s="201">
        <v>513999</v>
      </c>
      <c r="D181" t="s">
        <v>144</v>
      </c>
    </row>
    <row r="182" spans="1:4" x14ac:dyDescent="0.35">
      <c r="A182" s="202">
        <v>280</v>
      </c>
      <c r="B182" t="s">
        <v>7</v>
      </c>
      <c r="C182" s="201">
        <v>520201</v>
      </c>
      <c r="D182" t="s">
        <v>143</v>
      </c>
    </row>
    <row r="183" spans="1:4" x14ac:dyDescent="0.35">
      <c r="A183" s="202">
        <v>280</v>
      </c>
      <c r="B183" t="s">
        <v>7</v>
      </c>
      <c r="C183" s="201">
        <v>520203</v>
      </c>
      <c r="D183" t="s">
        <v>142</v>
      </c>
    </row>
    <row r="184" spans="1:4" x14ac:dyDescent="0.35">
      <c r="A184" s="202">
        <v>280</v>
      </c>
      <c r="B184" t="s">
        <v>7</v>
      </c>
      <c r="C184" s="201">
        <v>520205</v>
      </c>
      <c r="D184" t="s">
        <v>140</v>
      </c>
    </row>
    <row r="185" spans="1:4" x14ac:dyDescent="0.35">
      <c r="A185" s="202">
        <v>280</v>
      </c>
      <c r="B185" t="s">
        <v>7</v>
      </c>
      <c r="C185" s="201">
        <v>520213</v>
      </c>
      <c r="D185" t="s">
        <v>137</v>
      </c>
    </row>
    <row r="186" spans="1:4" x14ac:dyDescent="0.35">
      <c r="A186" s="202">
        <v>280</v>
      </c>
      <c r="B186" t="s">
        <v>7</v>
      </c>
      <c r="C186" s="201">
        <v>520216</v>
      </c>
      <c r="D186" t="s">
        <v>136</v>
      </c>
    </row>
    <row r="187" spans="1:4" x14ac:dyDescent="0.35">
      <c r="A187" s="202">
        <v>280</v>
      </c>
      <c r="B187" t="s">
        <v>7</v>
      </c>
      <c r="C187" s="201">
        <v>520406</v>
      </c>
      <c r="D187" t="s">
        <v>331</v>
      </c>
    </row>
    <row r="188" spans="1:4" x14ac:dyDescent="0.35">
      <c r="A188" s="202">
        <v>280</v>
      </c>
      <c r="B188" t="s">
        <v>7</v>
      </c>
      <c r="C188" s="201">
        <v>520408</v>
      </c>
      <c r="D188" t="s">
        <v>330</v>
      </c>
    </row>
    <row r="189" spans="1:4" x14ac:dyDescent="0.35">
      <c r="A189" s="202">
        <v>280</v>
      </c>
      <c r="B189" t="s">
        <v>7</v>
      </c>
      <c r="C189" s="201">
        <v>520409</v>
      </c>
      <c r="D189" t="s">
        <v>430</v>
      </c>
    </row>
    <row r="190" spans="1:4" x14ac:dyDescent="0.35">
      <c r="A190" s="202">
        <v>280</v>
      </c>
      <c r="B190" t="s">
        <v>7</v>
      </c>
      <c r="C190" s="201">
        <v>520410</v>
      </c>
      <c r="D190" t="s">
        <v>329</v>
      </c>
    </row>
    <row r="191" spans="1:4" x14ac:dyDescent="0.35">
      <c r="A191" s="202">
        <v>280</v>
      </c>
      <c r="B191" t="s">
        <v>7</v>
      </c>
      <c r="C191" s="201">
        <v>520411</v>
      </c>
      <c r="D191" t="s">
        <v>328</v>
      </c>
    </row>
    <row r="192" spans="1:4" x14ac:dyDescent="0.35">
      <c r="A192" s="202">
        <v>280</v>
      </c>
      <c r="B192" t="s">
        <v>7</v>
      </c>
      <c r="C192" s="201">
        <v>520901</v>
      </c>
      <c r="D192" t="s">
        <v>133</v>
      </c>
    </row>
    <row r="193" spans="1:4" x14ac:dyDescent="0.35">
      <c r="A193" s="202">
        <v>280</v>
      </c>
      <c r="B193" t="s">
        <v>7</v>
      </c>
      <c r="C193" s="201">
        <v>520904</v>
      </c>
      <c r="D193" t="s">
        <v>132</v>
      </c>
    </row>
    <row r="194" spans="1:4" x14ac:dyDescent="0.35">
      <c r="A194" s="202">
        <v>280</v>
      </c>
      <c r="B194" t="s">
        <v>7</v>
      </c>
      <c r="C194" s="201">
        <v>520905</v>
      </c>
      <c r="D194" t="s">
        <v>131</v>
      </c>
    </row>
    <row r="195" spans="1:4" x14ac:dyDescent="0.35">
      <c r="A195" s="202">
        <v>280</v>
      </c>
      <c r="B195" t="s">
        <v>7</v>
      </c>
      <c r="C195" s="201">
        <v>520906</v>
      </c>
      <c r="D195" t="s">
        <v>130</v>
      </c>
    </row>
    <row r="196" spans="1:4" x14ac:dyDescent="0.35">
      <c r="A196" s="202">
        <v>280</v>
      </c>
      <c r="B196" t="s">
        <v>7</v>
      </c>
      <c r="C196" s="201">
        <v>520907</v>
      </c>
      <c r="D196" t="s">
        <v>326</v>
      </c>
    </row>
    <row r="197" spans="1:4" x14ac:dyDescent="0.35">
      <c r="A197" s="202">
        <v>280</v>
      </c>
      <c r="B197" t="s">
        <v>7</v>
      </c>
      <c r="C197" s="201">
        <v>520909</v>
      </c>
      <c r="D197" t="s">
        <v>129</v>
      </c>
    </row>
    <row r="198" spans="1:4" x14ac:dyDescent="0.35">
      <c r="A198" s="202">
        <v>280</v>
      </c>
      <c r="B198" t="s">
        <v>7</v>
      </c>
      <c r="C198" s="201">
        <v>520910</v>
      </c>
      <c r="D198" t="s">
        <v>128</v>
      </c>
    </row>
    <row r="199" spans="1:4" x14ac:dyDescent="0.35">
      <c r="A199" s="202">
        <v>280</v>
      </c>
      <c r="B199" t="s">
        <v>7</v>
      </c>
      <c r="C199" s="201">
        <v>520999</v>
      </c>
      <c r="D199" t="s">
        <v>127</v>
      </c>
    </row>
    <row r="200" spans="1:4" x14ac:dyDescent="0.35">
      <c r="A200" s="202">
        <v>280</v>
      </c>
      <c r="B200" t="s">
        <v>7</v>
      </c>
      <c r="C200" s="201">
        <v>521001</v>
      </c>
      <c r="D200" t="s">
        <v>126</v>
      </c>
    </row>
    <row r="201" spans="1:4" x14ac:dyDescent="0.35">
      <c r="A201" s="202">
        <v>280</v>
      </c>
      <c r="B201" t="s">
        <v>7</v>
      </c>
      <c r="C201" s="201">
        <v>521401</v>
      </c>
      <c r="D201" t="s">
        <v>125</v>
      </c>
    </row>
    <row r="202" spans="1:4" x14ac:dyDescent="0.35">
      <c r="A202" s="202">
        <v>280</v>
      </c>
      <c r="B202" t="s">
        <v>7</v>
      </c>
      <c r="C202" s="201">
        <v>521501</v>
      </c>
      <c r="D202" t="s">
        <v>324</v>
      </c>
    </row>
    <row r="203" spans="1:4" x14ac:dyDescent="0.35">
      <c r="A203" s="202">
        <v>280</v>
      </c>
      <c r="B203" t="s">
        <v>7</v>
      </c>
      <c r="C203" s="201">
        <v>521803</v>
      </c>
      <c r="D203" t="s">
        <v>124</v>
      </c>
    </row>
    <row r="204" spans="1:4" x14ac:dyDescent="0.35">
      <c r="A204" s="202">
        <v>280</v>
      </c>
      <c r="B204" t="s">
        <v>7</v>
      </c>
      <c r="C204" s="201">
        <v>521804</v>
      </c>
      <c r="D204" t="s">
        <v>123</v>
      </c>
    </row>
    <row r="205" spans="1:4" x14ac:dyDescent="0.35">
      <c r="A205" s="202">
        <v>280</v>
      </c>
      <c r="B205" t="s">
        <v>7</v>
      </c>
      <c r="C205" s="201">
        <v>521903</v>
      </c>
      <c r="D205" t="s">
        <v>412</v>
      </c>
    </row>
    <row r="206" spans="1:4" x14ac:dyDescent="0.35">
      <c r="A206" s="202">
        <v>280</v>
      </c>
      <c r="B206" t="s">
        <v>7</v>
      </c>
      <c r="C206" s="201">
        <v>999999</v>
      </c>
      <c r="D206" t="s">
        <v>120</v>
      </c>
    </row>
    <row r="207" spans="1:4" x14ac:dyDescent="0.35">
      <c r="A207" s="204" t="s">
        <v>570</v>
      </c>
      <c r="B207" t="s">
        <v>8</v>
      </c>
      <c r="C207" s="203" t="s">
        <v>320</v>
      </c>
      <c r="D207" t="s">
        <v>319</v>
      </c>
    </row>
    <row r="208" spans="1:4" x14ac:dyDescent="0.35">
      <c r="A208" s="204" t="s">
        <v>570</v>
      </c>
      <c r="B208" t="s">
        <v>8</v>
      </c>
      <c r="C208" s="203" t="s">
        <v>314</v>
      </c>
      <c r="D208" t="s">
        <v>313</v>
      </c>
    </row>
    <row r="209" spans="1:4" x14ac:dyDescent="0.35">
      <c r="A209" s="204" t="s">
        <v>570</v>
      </c>
      <c r="B209" t="s">
        <v>8</v>
      </c>
      <c r="C209" s="203" t="s">
        <v>477</v>
      </c>
      <c r="D209" t="s">
        <v>476</v>
      </c>
    </row>
    <row r="210" spans="1:4" x14ac:dyDescent="0.35">
      <c r="A210" s="204" t="s">
        <v>570</v>
      </c>
      <c r="B210" t="s">
        <v>8</v>
      </c>
      <c r="C210" s="203" t="s">
        <v>475</v>
      </c>
      <c r="D210" t="s">
        <v>474</v>
      </c>
    </row>
    <row r="211" spans="1:4" x14ac:dyDescent="0.35">
      <c r="A211" s="204" t="s">
        <v>570</v>
      </c>
      <c r="B211" t="s">
        <v>8</v>
      </c>
      <c r="C211" s="203" t="s">
        <v>312</v>
      </c>
      <c r="D211" t="s">
        <v>311</v>
      </c>
    </row>
    <row r="212" spans="1:4" x14ac:dyDescent="0.35">
      <c r="A212" s="204" t="s">
        <v>570</v>
      </c>
      <c r="B212" t="s">
        <v>8</v>
      </c>
      <c r="C212" s="203" t="s">
        <v>453</v>
      </c>
      <c r="D212" t="s">
        <v>452</v>
      </c>
    </row>
    <row r="213" spans="1:4" x14ac:dyDescent="0.35">
      <c r="A213" s="204" t="s">
        <v>570</v>
      </c>
      <c r="B213" t="s">
        <v>8</v>
      </c>
      <c r="C213" s="203" t="s">
        <v>451</v>
      </c>
      <c r="D213" t="s">
        <v>450</v>
      </c>
    </row>
    <row r="214" spans="1:4" x14ac:dyDescent="0.35">
      <c r="A214" s="204" t="s">
        <v>570</v>
      </c>
      <c r="B214" t="s">
        <v>8</v>
      </c>
      <c r="C214" s="203" t="s">
        <v>449</v>
      </c>
      <c r="D214" t="s">
        <v>448</v>
      </c>
    </row>
    <row r="215" spans="1:4" x14ac:dyDescent="0.35">
      <c r="A215" s="204" t="s">
        <v>570</v>
      </c>
      <c r="B215" t="s">
        <v>8</v>
      </c>
      <c r="C215" s="203" t="s">
        <v>447</v>
      </c>
      <c r="D215" t="s">
        <v>446</v>
      </c>
    </row>
    <row r="216" spans="1:4" x14ac:dyDescent="0.35">
      <c r="A216" s="204" t="s">
        <v>570</v>
      </c>
      <c r="B216" t="s">
        <v>8</v>
      </c>
      <c r="C216" s="203" t="s">
        <v>445</v>
      </c>
      <c r="D216" t="s">
        <v>444</v>
      </c>
    </row>
    <row r="217" spans="1:4" x14ac:dyDescent="0.35">
      <c r="A217" s="204" t="s">
        <v>570</v>
      </c>
      <c r="B217" t="s">
        <v>8</v>
      </c>
      <c r="C217" s="203" t="s">
        <v>443</v>
      </c>
      <c r="D217" t="s">
        <v>442</v>
      </c>
    </row>
    <row r="218" spans="1:4" x14ac:dyDescent="0.35">
      <c r="A218" s="204" t="s">
        <v>570</v>
      </c>
      <c r="B218" t="s">
        <v>8</v>
      </c>
      <c r="C218" s="203" t="s">
        <v>310</v>
      </c>
      <c r="D218" t="s">
        <v>309</v>
      </c>
    </row>
    <row r="219" spans="1:4" x14ac:dyDescent="0.35">
      <c r="A219" s="204" t="s">
        <v>570</v>
      </c>
      <c r="B219" t="s">
        <v>8</v>
      </c>
      <c r="C219" s="203" t="s">
        <v>308</v>
      </c>
      <c r="D219" t="s">
        <v>307</v>
      </c>
    </row>
    <row r="220" spans="1:4" x14ac:dyDescent="0.35">
      <c r="A220" s="204" t="s">
        <v>570</v>
      </c>
      <c r="B220" t="s">
        <v>8</v>
      </c>
      <c r="C220" s="203" t="s">
        <v>306</v>
      </c>
      <c r="D220" t="s">
        <v>305</v>
      </c>
    </row>
    <row r="221" spans="1:4" x14ac:dyDescent="0.35">
      <c r="A221" s="204" t="s">
        <v>570</v>
      </c>
      <c r="B221" t="s">
        <v>8</v>
      </c>
      <c r="C221" s="203" t="s">
        <v>304</v>
      </c>
      <c r="D221" t="s">
        <v>303</v>
      </c>
    </row>
    <row r="222" spans="1:4" x14ac:dyDescent="0.35">
      <c r="A222" s="204" t="s">
        <v>570</v>
      </c>
      <c r="B222" t="s">
        <v>8</v>
      </c>
      <c r="C222" s="203" t="s">
        <v>405</v>
      </c>
      <c r="D222" t="s">
        <v>404</v>
      </c>
    </row>
    <row r="223" spans="1:4" x14ac:dyDescent="0.35">
      <c r="A223" s="204" t="s">
        <v>570</v>
      </c>
      <c r="B223" t="s">
        <v>8</v>
      </c>
      <c r="C223" s="203" t="s">
        <v>403</v>
      </c>
      <c r="D223" t="s">
        <v>402</v>
      </c>
    </row>
    <row r="224" spans="1:4" x14ac:dyDescent="0.35">
      <c r="A224" s="204" t="s">
        <v>570</v>
      </c>
      <c r="B224" t="s">
        <v>8</v>
      </c>
      <c r="C224" s="203" t="s">
        <v>302</v>
      </c>
      <c r="D224" t="s">
        <v>301</v>
      </c>
    </row>
    <row r="225" spans="1:4" x14ac:dyDescent="0.35">
      <c r="A225" s="204" t="s">
        <v>570</v>
      </c>
      <c r="B225" t="s">
        <v>8</v>
      </c>
      <c r="C225" s="203" t="s">
        <v>300</v>
      </c>
      <c r="D225" t="s">
        <v>299</v>
      </c>
    </row>
    <row r="226" spans="1:4" x14ac:dyDescent="0.35">
      <c r="A226" s="204" t="s">
        <v>570</v>
      </c>
      <c r="B226" t="s">
        <v>8</v>
      </c>
      <c r="C226" s="203" t="s">
        <v>399</v>
      </c>
      <c r="D226" t="s">
        <v>398</v>
      </c>
    </row>
    <row r="227" spans="1:4" x14ac:dyDescent="0.35">
      <c r="A227" s="204" t="s">
        <v>570</v>
      </c>
      <c r="B227" t="s">
        <v>8</v>
      </c>
      <c r="C227" s="201">
        <v>110103</v>
      </c>
      <c r="D227" t="s">
        <v>292</v>
      </c>
    </row>
    <row r="228" spans="1:4" x14ac:dyDescent="0.35">
      <c r="A228" s="204" t="s">
        <v>570</v>
      </c>
      <c r="B228" t="s">
        <v>8</v>
      </c>
      <c r="C228" s="201">
        <v>110201</v>
      </c>
      <c r="D228" t="s">
        <v>291</v>
      </c>
    </row>
    <row r="229" spans="1:4" x14ac:dyDescent="0.35">
      <c r="A229" s="204" t="s">
        <v>570</v>
      </c>
      <c r="B229" t="s">
        <v>8</v>
      </c>
      <c r="C229" s="201">
        <v>110202</v>
      </c>
      <c r="D229" t="s">
        <v>290</v>
      </c>
    </row>
    <row r="230" spans="1:4" x14ac:dyDescent="0.35">
      <c r="A230" s="204" t="s">
        <v>570</v>
      </c>
      <c r="B230" t="s">
        <v>8</v>
      </c>
      <c r="C230" s="201">
        <v>110301</v>
      </c>
      <c r="D230" t="s">
        <v>289</v>
      </c>
    </row>
    <row r="231" spans="1:4" x14ac:dyDescent="0.35">
      <c r="A231" s="204" t="s">
        <v>570</v>
      </c>
      <c r="B231" t="s">
        <v>8</v>
      </c>
      <c r="C231" s="201">
        <v>110501</v>
      </c>
      <c r="D231" t="s">
        <v>395</v>
      </c>
    </row>
    <row r="232" spans="1:4" x14ac:dyDescent="0.35">
      <c r="A232" s="204" t="s">
        <v>570</v>
      </c>
      <c r="B232" t="s">
        <v>8</v>
      </c>
      <c r="C232" s="201">
        <v>110701</v>
      </c>
      <c r="D232" t="s">
        <v>394</v>
      </c>
    </row>
    <row r="233" spans="1:4" x14ac:dyDescent="0.35">
      <c r="A233" s="204" t="s">
        <v>570</v>
      </c>
      <c r="B233" t="s">
        <v>8</v>
      </c>
      <c r="C233" s="201">
        <v>110802</v>
      </c>
      <c r="D233" t="s">
        <v>288</v>
      </c>
    </row>
    <row r="234" spans="1:4" x14ac:dyDescent="0.35">
      <c r="A234" s="204" t="s">
        <v>570</v>
      </c>
      <c r="B234" t="s">
        <v>8</v>
      </c>
      <c r="C234" s="201">
        <v>110901</v>
      </c>
      <c r="D234" t="s">
        <v>393</v>
      </c>
    </row>
    <row r="235" spans="1:4" x14ac:dyDescent="0.35">
      <c r="A235" s="204" t="s">
        <v>570</v>
      </c>
      <c r="B235" t="s">
        <v>8</v>
      </c>
      <c r="C235" s="201">
        <v>110902</v>
      </c>
      <c r="D235" t="s">
        <v>392</v>
      </c>
    </row>
    <row r="236" spans="1:4" x14ac:dyDescent="0.35">
      <c r="A236" s="204" t="s">
        <v>570</v>
      </c>
      <c r="B236" t="s">
        <v>8</v>
      </c>
      <c r="C236" s="201">
        <v>111001</v>
      </c>
      <c r="D236" t="s">
        <v>287</v>
      </c>
    </row>
    <row r="237" spans="1:4" x14ac:dyDescent="0.35">
      <c r="A237" s="204" t="s">
        <v>570</v>
      </c>
      <c r="B237" t="s">
        <v>8</v>
      </c>
      <c r="C237" s="201">
        <v>111002</v>
      </c>
      <c r="D237" t="s">
        <v>286</v>
      </c>
    </row>
    <row r="238" spans="1:4" x14ac:dyDescent="0.35">
      <c r="A238" s="204" t="s">
        <v>570</v>
      </c>
      <c r="B238" t="s">
        <v>8</v>
      </c>
      <c r="C238" s="201">
        <v>111003</v>
      </c>
      <c r="D238" t="s">
        <v>285</v>
      </c>
    </row>
    <row r="239" spans="1:4" x14ac:dyDescent="0.35">
      <c r="A239" s="204" t="s">
        <v>570</v>
      </c>
      <c r="B239" t="s">
        <v>8</v>
      </c>
      <c r="C239" s="201">
        <v>111006</v>
      </c>
      <c r="D239" t="s">
        <v>284</v>
      </c>
    </row>
    <row r="240" spans="1:4" x14ac:dyDescent="0.35">
      <c r="A240" s="204" t="s">
        <v>570</v>
      </c>
      <c r="B240" t="s">
        <v>8</v>
      </c>
      <c r="C240" s="201">
        <v>120412</v>
      </c>
      <c r="D240" t="s">
        <v>278</v>
      </c>
    </row>
    <row r="241" spans="1:4" x14ac:dyDescent="0.35">
      <c r="A241" s="204" t="s">
        <v>570</v>
      </c>
      <c r="B241" t="s">
        <v>8</v>
      </c>
      <c r="C241" s="201">
        <v>120501</v>
      </c>
      <c r="D241" t="s">
        <v>274</v>
      </c>
    </row>
    <row r="242" spans="1:4" x14ac:dyDescent="0.35">
      <c r="A242" s="204" t="s">
        <v>570</v>
      </c>
      <c r="B242" t="s">
        <v>8</v>
      </c>
      <c r="C242" s="201">
        <v>129999</v>
      </c>
      <c r="D242" t="s">
        <v>528</v>
      </c>
    </row>
    <row r="243" spans="1:4" x14ac:dyDescent="0.35">
      <c r="A243" s="204" t="s">
        <v>570</v>
      </c>
      <c r="B243" t="s">
        <v>8</v>
      </c>
      <c r="C243" s="201">
        <v>130201</v>
      </c>
      <c r="D243" t="s">
        <v>389</v>
      </c>
    </row>
    <row r="244" spans="1:4" x14ac:dyDescent="0.35">
      <c r="A244" s="204" t="s">
        <v>570</v>
      </c>
      <c r="B244" t="s">
        <v>8</v>
      </c>
      <c r="C244" s="201">
        <v>131102</v>
      </c>
      <c r="D244" t="s">
        <v>268</v>
      </c>
    </row>
    <row r="245" spans="1:4" x14ac:dyDescent="0.35">
      <c r="A245" s="204" t="s">
        <v>570</v>
      </c>
      <c r="B245" t="s">
        <v>8</v>
      </c>
      <c r="C245" s="201">
        <v>131199</v>
      </c>
      <c r="D245" t="s">
        <v>267</v>
      </c>
    </row>
    <row r="246" spans="1:4" x14ac:dyDescent="0.35">
      <c r="A246" s="204" t="s">
        <v>570</v>
      </c>
      <c r="B246" t="s">
        <v>8</v>
      </c>
      <c r="C246" s="201">
        <v>131201</v>
      </c>
      <c r="D246" t="s">
        <v>388</v>
      </c>
    </row>
    <row r="247" spans="1:4" x14ac:dyDescent="0.35">
      <c r="A247" s="204" t="s">
        <v>570</v>
      </c>
      <c r="B247" t="s">
        <v>8</v>
      </c>
      <c r="C247" s="201">
        <v>131206</v>
      </c>
      <c r="D247" t="s">
        <v>387</v>
      </c>
    </row>
    <row r="248" spans="1:4" x14ac:dyDescent="0.35">
      <c r="A248" s="204" t="s">
        <v>570</v>
      </c>
      <c r="B248" t="s">
        <v>8</v>
      </c>
      <c r="C248" s="201">
        <v>131207</v>
      </c>
      <c r="D248" t="s">
        <v>386</v>
      </c>
    </row>
    <row r="249" spans="1:4" x14ac:dyDescent="0.35">
      <c r="A249" s="204" t="s">
        <v>570</v>
      </c>
      <c r="B249" t="s">
        <v>8</v>
      </c>
      <c r="C249" s="201">
        <v>131208</v>
      </c>
      <c r="D249" t="s">
        <v>385</v>
      </c>
    </row>
    <row r="250" spans="1:4" x14ac:dyDescent="0.35">
      <c r="A250" s="204" t="s">
        <v>570</v>
      </c>
      <c r="B250" t="s">
        <v>8</v>
      </c>
      <c r="C250" s="201">
        <v>131209</v>
      </c>
      <c r="D250" t="s">
        <v>384</v>
      </c>
    </row>
    <row r="251" spans="1:4" x14ac:dyDescent="0.35">
      <c r="A251" s="204" t="s">
        <v>570</v>
      </c>
      <c r="B251" t="s">
        <v>8</v>
      </c>
      <c r="C251" s="201">
        <v>131210</v>
      </c>
      <c r="D251" t="s">
        <v>383</v>
      </c>
    </row>
    <row r="252" spans="1:4" x14ac:dyDescent="0.35">
      <c r="A252" s="204" t="s">
        <v>570</v>
      </c>
      <c r="B252" t="s">
        <v>8</v>
      </c>
      <c r="C252" s="201">
        <v>131211</v>
      </c>
      <c r="D252" t="s">
        <v>382</v>
      </c>
    </row>
    <row r="253" spans="1:4" x14ac:dyDescent="0.35">
      <c r="A253" s="204" t="s">
        <v>570</v>
      </c>
      <c r="B253" t="s">
        <v>8</v>
      </c>
      <c r="C253" s="201">
        <v>131212</v>
      </c>
      <c r="D253" t="s">
        <v>381</v>
      </c>
    </row>
    <row r="254" spans="1:4" x14ac:dyDescent="0.35">
      <c r="A254" s="204" t="s">
        <v>570</v>
      </c>
      <c r="B254" t="s">
        <v>8</v>
      </c>
      <c r="C254" s="201">
        <v>131314</v>
      </c>
      <c r="D254" t="s">
        <v>425</v>
      </c>
    </row>
    <row r="255" spans="1:4" x14ac:dyDescent="0.35">
      <c r="A255" s="204" t="s">
        <v>570</v>
      </c>
      <c r="B255" t="s">
        <v>8</v>
      </c>
      <c r="C255" s="201">
        <v>131401</v>
      </c>
      <c r="D255" t="s">
        <v>380</v>
      </c>
    </row>
    <row r="256" spans="1:4" x14ac:dyDescent="0.35">
      <c r="A256" s="204" t="s">
        <v>570</v>
      </c>
      <c r="B256" t="s">
        <v>8</v>
      </c>
      <c r="C256" s="201">
        <v>131402</v>
      </c>
      <c r="D256" t="s">
        <v>379</v>
      </c>
    </row>
    <row r="257" spans="1:4" x14ac:dyDescent="0.35">
      <c r="A257" s="204" t="s">
        <v>570</v>
      </c>
      <c r="B257" t="s">
        <v>8</v>
      </c>
      <c r="C257" s="201">
        <v>131499</v>
      </c>
      <c r="D257" t="s">
        <v>378</v>
      </c>
    </row>
    <row r="258" spans="1:4" x14ac:dyDescent="0.35">
      <c r="A258" s="204" t="s">
        <v>570</v>
      </c>
      <c r="B258" t="s">
        <v>8</v>
      </c>
      <c r="C258" s="201">
        <v>150000</v>
      </c>
      <c r="D258" t="s">
        <v>471</v>
      </c>
    </row>
    <row r="259" spans="1:4" x14ac:dyDescent="0.35">
      <c r="A259" s="204" t="s">
        <v>570</v>
      </c>
      <c r="B259" t="s">
        <v>8</v>
      </c>
      <c r="C259" s="201">
        <v>150101</v>
      </c>
      <c r="D259" t="s">
        <v>266</v>
      </c>
    </row>
    <row r="260" spans="1:4" x14ac:dyDescent="0.35">
      <c r="A260" s="204" t="s">
        <v>570</v>
      </c>
      <c r="B260" t="s">
        <v>8</v>
      </c>
      <c r="C260" s="201">
        <v>150201</v>
      </c>
      <c r="D260" t="s">
        <v>539</v>
      </c>
    </row>
    <row r="261" spans="1:4" x14ac:dyDescent="0.35">
      <c r="A261" s="204" t="s">
        <v>570</v>
      </c>
      <c r="B261" t="s">
        <v>8</v>
      </c>
      <c r="C261" s="201">
        <v>150303</v>
      </c>
      <c r="D261" t="s">
        <v>377</v>
      </c>
    </row>
    <row r="262" spans="1:4" x14ac:dyDescent="0.35">
      <c r="A262" s="204" t="s">
        <v>570</v>
      </c>
      <c r="B262" t="s">
        <v>8</v>
      </c>
      <c r="C262" s="201">
        <v>150306</v>
      </c>
      <c r="D262" t="s">
        <v>376</v>
      </c>
    </row>
    <row r="263" spans="1:4" x14ac:dyDescent="0.35">
      <c r="A263" s="204" t="s">
        <v>570</v>
      </c>
      <c r="B263" t="s">
        <v>8</v>
      </c>
      <c r="C263" s="201">
        <v>150401</v>
      </c>
      <c r="D263" t="s">
        <v>375</v>
      </c>
    </row>
    <row r="264" spans="1:4" x14ac:dyDescent="0.35">
      <c r="A264" s="204" t="s">
        <v>570</v>
      </c>
      <c r="B264" t="s">
        <v>8</v>
      </c>
      <c r="C264" s="201">
        <v>150403</v>
      </c>
      <c r="D264" t="s">
        <v>374</v>
      </c>
    </row>
    <row r="265" spans="1:4" x14ac:dyDescent="0.35">
      <c r="A265" s="204" t="s">
        <v>570</v>
      </c>
      <c r="B265" t="s">
        <v>8</v>
      </c>
      <c r="C265" s="201">
        <v>150506</v>
      </c>
      <c r="D265" t="s">
        <v>265</v>
      </c>
    </row>
    <row r="266" spans="1:4" x14ac:dyDescent="0.35">
      <c r="A266" s="204" t="s">
        <v>570</v>
      </c>
      <c r="B266" t="s">
        <v>8</v>
      </c>
      <c r="C266" s="201">
        <v>150507</v>
      </c>
      <c r="D266" t="s">
        <v>264</v>
      </c>
    </row>
    <row r="267" spans="1:4" x14ac:dyDescent="0.35">
      <c r="A267" s="204" t="s">
        <v>570</v>
      </c>
      <c r="B267" t="s">
        <v>8</v>
      </c>
      <c r="C267" s="201">
        <v>150508</v>
      </c>
      <c r="D267" t="s">
        <v>263</v>
      </c>
    </row>
    <row r="268" spans="1:4" x14ac:dyDescent="0.35">
      <c r="A268" s="204" t="s">
        <v>570</v>
      </c>
      <c r="B268" t="s">
        <v>8</v>
      </c>
      <c r="C268" s="201">
        <v>150701</v>
      </c>
      <c r="D268" t="s">
        <v>262</v>
      </c>
    </row>
    <row r="269" spans="1:4" x14ac:dyDescent="0.35">
      <c r="A269" s="204" t="s">
        <v>570</v>
      </c>
      <c r="B269" t="s">
        <v>8</v>
      </c>
      <c r="C269" s="201">
        <v>150705</v>
      </c>
      <c r="D269" t="s">
        <v>261</v>
      </c>
    </row>
    <row r="270" spans="1:4" x14ac:dyDescent="0.35">
      <c r="A270" s="204" t="s">
        <v>570</v>
      </c>
      <c r="B270" t="s">
        <v>8</v>
      </c>
      <c r="C270" s="201">
        <v>151001</v>
      </c>
      <c r="D270" t="s">
        <v>538</v>
      </c>
    </row>
    <row r="271" spans="1:4" x14ac:dyDescent="0.35">
      <c r="A271" s="204" t="s">
        <v>570</v>
      </c>
      <c r="B271" t="s">
        <v>8</v>
      </c>
      <c r="C271" s="201">
        <v>151102</v>
      </c>
      <c r="D271" t="s">
        <v>514</v>
      </c>
    </row>
    <row r="272" spans="1:4" x14ac:dyDescent="0.35">
      <c r="A272" s="204" t="s">
        <v>570</v>
      </c>
      <c r="B272" t="s">
        <v>8</v>
      </c>
      <c r="C272" s="201">
        <v>151301</v>
      </c>
      <c r="D272" t="s">
        <v>258</v>
      </c>
    </row>
    <row r="273" spans="1:4" x14ac:dyDescent="0.35">
      <c r="A273" s="204" t="s">
        <v>570</v>
      </c>
      <c r="B273" t="s">
        <v>8</v>
      </c>
      <c r="C273" s="201">
        <v>151302</v>
      </c>
      <c r="D273" t="s">
        <v>257</v>
      </c>
    </row>
    <row r="274" spans="1:4" x14ac:dyDescent="0.35">
      <c r="A274" s="204" t="s">
        <v>570</v>
      </c>
      <c r="B274" t="s">
        <v>8</v>
      </c>
      <c r="C274" s="201">
        <v>151305</v>
      </c>
      <c r="D274" t="s">
        <v>373</v>
      </c>
    </row>
    <row r="275" spans="1:4" x14ac:dyDescent="0.35">
      <c r="A275" s="204" t="s">
        <v>570</v>
      </c>
      <c r="B275" t="s">
        <v>8</v>
      </c>
      <c r="C275" s="201">
        <v>151307</v>
      </c>
      <c r="D275" t="s">
        <v>254</v>
      </c>
    </row>
    <row r="276" spans="1:4" x14ac:dyDescent="0.35">
      <c r="A276" s="204" t="s">
        <v>570</v>
      </c>
      <c r="B276" t="s">
        <v>8</v>
      </c>
      <c r="C276" s="201">
        <v>151399</v>
      </c>
      <c r="D276" t="s">
        <v>537</v>
      </c>
    </row>
    <row r="277" spans="1:4" x14ac:dyDescent="0.35">
      <c r="A277" s="204" t="s">
        <v>570</v>
      </c>
      <c r="B277" t="s">
        <v>8</v>
      </c>
      <c r="C277" s="201">
        <v>151701</v>
      </c>
      <c r="D277" t="s">
        <v>536</v>
      </c>
    </row>
    <row r="278" spans="1:4" x14ac:dyDescent="0.35">
      <c r="A278" s="204" t="s">
        <v>570</v>
      </c>
      <c r="B278" t="s">
        <v>8</v>
      </c>
      <c r="C278" s="201">
        <v>190501</v>
      </c>
      <c r="D278" t="s">
        <v>372</v>
      </c>
    </row>
    <row r="279" spans="1:4" x14ac:dyDescent="0.35">
      <c r="A279" s="204" t="s">
        <v>570</v>
      </c>
      <c r="B279" t="s">
        <v>8</v>
      </c>
      <c r="C279" s="201">
        <v>190708</v>
      </c>
      <c r="D279" t="s">
        <v>371</v>
      </c>
    </row>
    <row r="280" spans="1:4" x14ac:dyDescent="0.35">
      <c r="A280" s="204" t="s">
        <v>570</v>
      </c>
      <c r="B280" t="s">
        <v>8</v>
      </c>
      <c r="C280" s="201">
        <v>190710</v>
      </c>
      <c r="D280" t="s">
        <v>370</v>
      </c>
    </row>
    <row r="281" spans="1:4" x14ac:dyDescent="0.35">
      <c r="A281" s="204" t="s">
        <v>570</v>
      </c>
      <c r="B281" t="s">
        <v>8</v>
      </c>
      <c r="C281" s="201">
        <v>220000</v>
      </c>
      <c r="D281" t="s">
        <v>513</v>
      </c>
    </row>
    <row r="282" spans="1:4" x14ac:dyDescent="0.35">
      <c r="A282" s="204" t="s">
        <v>570</v>
      </c>
      <c r="B282" t="s">
        <v>8</v>
      </c>
      <c r="C282" s="201">
        <v>220302</v>
      </c>
      <c r="D282" t="s">
        <v>512</v>
      </c>
    </row>
    <row r="283" spans="1:4" x14ac:dyDescent="0.35">
      <c r="A283" s="204" t="s">
        <v>570</v>
      </c>
      <c r="B283" t="s">
        <v>8</v>
      </c>
      <c r="C283" s="201">
        <v>260210</v>
      </c>
      <c r="D283" t="s">
        <v>251</v>
      </c>
    </row>
    <row r="284" spans="1:4" x14ac:dyDescent="0.35">
      <c r="A284" s="204" t="s">
        <v>570</v>
      </c>
      <c r="B284" t="s">
        <v>8</v>
      </c>
      <c r="C284" s="201">
        <v>261006</v>
      </c>
      <c r="D284" t="s">
        <v>250</v>
      </c>
    </row>
    <row r="285" spans="1:4" x14ac:dyDescent="0.35">
      <c r="A285" s="204" t="s">
        <v>570</v>
      </c>
      <c r="B285" t="s">
        <v>8</v>
      </c>
      <c r="C285" s="201">
        <v>301901</v>
      </c>
      <c r="D285" t="s">
        <v>369</v>
      </c>
    </row>
    <row r="286" spans="1:4" x14ac:dyDescent="0.35">
      <c r="A286" s="204" t="s">
        <v>570</v>
      </c>
      <c r="B286" t="s">
        <v>8</v>
      </c>
      <c r="C286" s="201">
        <v>302502</v>
      </c>
      <c r="D286" t="s">
        <v>368</v>
      </c>
    </row>
    <row r="287" spans="1:4" x14ac:dyDescent="0.35">
      <c r="A287" s="204" t="s">
        <v>570</v>
      </c>
      <c r="B287" t="s">
        <v>8</v>
      </c>
      <c r="C287" s="201">
        <v>303301</v>
      </c>
      <c r="D287" t="s">
        <v>248</v>
      </c>
    </row>
    <row r="288" spans="1:4" x14ac:dyDescent="0.35">
      <c r="A288" s="204" t="s">
        <v>570</v>
      </c>
      <c r="B288" t="s">
        <v>8</v>
      </c>
      <c r="C288" s="201">
        <v>303401</v>
      </c>
      <c r="D288" t="s">
        <v>247</v>
      </c>
    </row>
    <row r="289" spans="1:4" x14ac:dyDescent="0.35">
      <c r="A289" s="204" t="s">
        <v>570</v>
      </c>
      <c r="B289" t="s">
        <v>8</v>
      </c>
      <c r="C289" s="201">
        <v>304101</v>
      </c>
      <c r="D289" t="s">
        <v>246</v>
      </c>
    </row>
    <row r="290" spans="1:4" x14ac:dyDescent="0.35">
      <c r="A290" s="204" t="s">
        <v>570</v>
      </c>
      <c r="B290" t="s">
        <v>8</v>
      </c>
      <c r="C290" s="201">
        <v>304401</v>
      </c>
      <c r="D290" t="s">
        <v>245</v>
      </c>
    </row>
    <row r="291" spans="1:4" x14ac:dyDescent="0.35">
      <c r="A291" s="204" t="s">
        <v>570</v>
      </c>
      <c r="B291" t="s">
        <v>8</v>
      </c>
      <c r="C291" s="201">
        <v>310302</v>
      </c>
      <c r="D291" t="s">
        <v>434</v>
      </c>
    </row>
    <row r="292" spans="1:4" x14ac:dyDescent="0.35">
      <c r="A292" s="204" t="s">
        <v>570</v>
      </c>
      <c r="B292" t="s">
        <v>8</v>
      </c>
      <c r="C292" s="201">
        <v>310501</v>
      </c>
      <c r="D292" t="s">
        <v>423</v>
      </c>
    </row>
    <row r="293" spans="1:4" x14ac:dyDescent="0.35">
      <c r="A293" s="204" t="s">
        <v>570</v>
      </c>
      <c r="B293" t="s">
        <v>8</v>
      </c>
      <c r="C293" s="201">
        <v>310504</v>
      </c>
      <c r="D293" t="s">
        <v>422</v>
      </c>
    </row>
    <row r="294" spans="1:4" x14ac:dyDescent="0.35">
      <c r="A294" s="204" t="s">
        <v>570</v>
      </c>
      <c r="B294" t="s">
        <v>8</v>
      </c>
      <c r="C294" s="201">
        <v>310507</v>
      </c>
      <c r="D294" t="s">
        <v>421</v>
      </c>
    </row>
    <row r="295" spans="1:4" x14ac:dyDescent="0.35">
      <c r="A295" s="204" t="s">
        <v>570</v>
      </c>
      <c r="B295" t="s">
        <v>8</v>
      </c>
      <c r="C295" s="201">
        <v>310601</v>
      </c>
      <c r="D295" t="s">
        <v>367</v>
      </c>
    </row>
    <row r="296" spans="1:4" x14ac:dyDescent="0.35">
      <c r="A296" s="204" t="s">
        <v>570</v>
      </c>
      <c r="B296" t="s">
        <v>8</v>
      </c>
      <c r="C296" s="201">
        <v>400401</v>
      </c>
      <c r="D296" t="s">
        <v>527</v>
      </c>
    </row>
    <row r="297" spans="1:4" x14ac:dyDescent="0.35">
      <c r="A297" s="204" t="s">
        <v>570</v>
      </c>
      <c r="B297" t="s">
        <v>8</v>
      </c>
      <c r="C297" s="201">
        <v>400509</v>
      </c>
      <c r="D297" t="s">
        <v>244</v>
      </c>
    </row>
    <row r="298" spans="1:4" x14ac:dyDescent="0.35">
      <c r="A298" s="204" t="s">
        <v>570</v>
      </c>
      <c r="B298" t="s">
        <v>8</v>
      </c>
      <c r="C298" s="201">
        <v>401001</v>
      </c>
      <c r="D298" t="s">
        <v>526</v>
      </c>
    </row>
    <row r="299" spans="1:4" x14ac:dyDescent="0.35">
      <c r="A299" s="204" t="s">
        <v>570</v>
      </c>
      <c r="B299" t="s">
        <v>8</v>
      </c>
      <c r="C299" s="201">
        <v>401002</v>
      </c>
      <c r="D299" t="s">
        <v>525</v>
      </c>
    </row>
    <row r="300" spans="1:4" x14ac:dyDescent="0.35">
      <c r="A300" s="204" t="s">
        <v>570</v>
      </c>
      <c r="B300" t="s">
        <v>8</v>
      </c>
      <c r="C300" s="201">
        <v>410000</v>
      </c>
      <c r="D300" t="s">
        <v>524</v>
      </c>
    </row>
    <row r="301" spans="1:4" x14ac:dyDescent="0.35">
      <c r="A301" s="204" t="s">
        <v>570</v>
      </c>
      <c r="B301" t="s">
        <v>8</v>
      </c>
      <c r="C301" s="201">
        <v>410303</v>
      </c>
      <c r="D301" t="s">
        <v>365</v>
      </c>
    </row>
    <row r="302" spans="1:4" x14ac:dyDescent="0.35">
      <c r="A302" s="204" t="s">
        <v>570</v>
      </c>
      <c r="B302" t="s">
        <v>8</v>
      </c>
      <c r="C302" s="201">
        <v>410399</v>
      </c>
      <c r="D302" t="s">
        <v>243</v>
      </c>
    </row>
    <row r="303" spans="1:4" x14ac:dyDescent="0.35">
      <c r="A303" s="204" t="s">
        <v>570</v>
      </c>
      <c r="B303" t="s">
        <v>8</v>
      </c>
      <c r="C303" s="201">
        <v>419999</v>
      </c>
      <c r="D303" t="s">
        <v>242</v>
      </c>
    </row>
    <row r="304" spans="1:4" x14ac:dyDescent="0.35">
      <c r="A304" s="204" t="s">
        <v>570</v>
      </c>
      <c r="B304" t="s">
        <v>8</v>
      </c>
      <c r="C304" s="201">
        <v>430100</v>
      </c>
      <c r="D304" t="s">
        <v>241</v>
      </c>
    </row>
    <row r="305" spans="1:4" x14ac:dyDescent="0.35">
      <c r="A305" s="204" t="s">
        <v>570</v>
      </c>
      <c r="B305" t="s">
        <v>8</v>
      </c>
      <c r="C305" s="201">
        <v>430104</v>
      </c>
      <c r="D305" t="s">
        <v>238</v>
      </c>
    </row>
    <row r="306" spans="1:4" x14ac:dyDescent="0.35">
      <c r="A306" s="204" t="s">
        <v>570</v>
      </c>
      <c r="B306" t="s">
        <v>8</v>
      </c>
      <c r="C306" s="201">
        <v>430109</v>
      </c>
      <c r="D306" t="s">
        <v>364</v>
      </c>
    </row>
    <row r="307" spans="1:4" x14ac:dyDescent="0.35">
      <c r="A307" s="204" t="s">
        <v>570</v>
      </c>
      <c r="B307" t="s">
        <v>8</v>
      </c>
      <c r="C307" s="201">
        <v>430202</v>
      </c>
      <c r="D307" t="s">
        <v>362</v>
      </c>
    </row>
    <row r="308" spans="1:4" x14ac:dyDescent="0.35">
      <c r="A308" s="204" t="s">
        <v>570</v>
      </c>
      <c r="B308" t="s">
        <v>8</v>
      </c>
      <c r="C308" s="201">
        <v>430302</v>
      </c>
      <c r="D308" t="s">
        <v>229</v>
      </c>
    </row>
    <row r="309" spans="1:4" x14ac:dyDescent="0.35">
      <c r="A309" s="204" t="s">
        <v>570</v>
      </c>
      <c r="B309" t="s">
        <v>8</v>
      </c>
      <c r="C309" s="201">
        <v>430402</v>
      </c>
      <c r="D309" t="s">
        <v>523</v>
      </c>
    </row>
    <row r="310" spans="1:4" x14ac:dyDescent="0.35">
      <c r="A310" s="204" t="s">
        <v>570</v>
      </c>
      <c r="B310" t="s">
        <v>8</v>
      </c>
      <c r="C310" s="201">
        <v>430406</v>
      </c>
      <c r="D310" t="s">
        <v>522</v>
      </c>
    </row>
    <row r="311" spans="1:4" x14ac:dyDescent="0.35">
      <c r="A311" s="204" t="s">
        <v>570</v>
      </c>
      <c r="B311" t="s">
        <v>8</v>
      </c>
      <c r="C311" s="201">
        <v>440000</v>
      </c>
      <c r="D311" t="s">
        <v>220</v>
      </c>
    </row>
    <row r="312" spans="1:4" x14ac:dyDescent="0.35">
      <c r="A312" s="204" t="s">
        <v>570</v>
      </c>
      <c r="B312" t="s">
        <v>8</v>
      </c>
      <c r="C312" s="201">
        <v>440401</v>
      </c>
      <c r="D312" t="s">
        <v>511</v>
      </c>
    </row>
    <row r="313" spans="1:4" x14ac:dyDescent="0.35">
      <c r="A313" s="204" t="s">
        <v>570</v>
      </c>
      <c r="B313" t="s">
        <v>8</v>
      </c>
      <c r="C313" s="201">
        <v>440403</v>
      </c>
      <c r="D313" t="s">
        <v>510</v>
      </c>
    </row>
    <row r="314" spans="1:4" x14ac:dyDescent="0.35">
      <c r="A314" s="204" t="s">
        <v>570</v>
      </c>
      <c r="B314" t="s">
        <v>8</v>
      </c>
      <c r="C314" s="201">
        <v>440701</v>
      </c>
      <c r="D314" t="s">
        <v>358</v>
      </c>
    </row>
    <row r="315" spans="1:4" x14ac:dyDescent="0.35">
      <c r="A315" s="204" t="s">
        <v>570</v>
      </c>
      <c r="B315" t="s">
        <v>8</v>
      </c>
      <c r="C315" s="201">
        <v>440702</v>
      </c>
      <c r="D315" t="s">
        <v>509</v>
      </c>
    </row>
    <row r="316" spans="1:4" x14ac:dyDescent="0.35">
      <c r="A316" s="204" t="s">
        <v>570</v>
      </c>
      <c r="B316" t="s">
        <v>8</v>
      </c>
      <c r="C316" s="201">
        <v>450401</v>
      </c>
      <c r="D316" t="s">
        <v>521</v>
      </c>
    </row>
    <row r="317" spans="1:4" x14ac:dyDescent="0.35">
      <c r="A317" s="204" t="s">
        <v>570</v>
      </c>
      <c r="B317" t="s">
        <v>8</v>
      </c>
      <c r="C317" s="201">
        <v>460000</v>
      </c>
      <c r="D317" t="s">
        <v>508</v>
      </c>
    </row>
    <row r="318" spans="1:4" x14ac:dyDescent="0.35">
      <c r="A318" s="204" t="s">
        <v>570</v>
      </c>
      <c r="B318" t="s">
        <v>8</v>
      </c>
      <c r="C318" s="201">
        <v>460101</v>
      </c>
      <c r="D318" t="s">
        <v>507</v>
      </c>
    </row>
    <row r="319" spans="1:4" x14ac:dyDescent="0.35">
      <c r="A319" s="204" t="s">
        <v>570</v>
      </c>
      <c r="B319" t="s">
        <v>8</v>
      </c>
      <c r="C319" s="201">
        <v>460201</v>
      </c>
      <c r="D319" t="s">
        <v>506</v>
      </c>
    </row>
    <row r="320" spans="1:4" x14ac:dyDescent="0.35">
      <c r="A320" s="204" t="s">
        <v>570</v>
      </c>
      <c r="B320" t="s">
        <v>8</v>
      </c>
      <c r="C320" s="201">
        <v>460301</v>
      </c>
      <c r="D320" t="s">
        <v>219</v>
      </c>
    </row>
    <row r="321" spans="1:4" x14ac:dyDescent="0.35">
      <c r="A321" s="204" t="s">
        <v>570</v>
      </c>
      <c r="B321" t="s">
        <v>8</v>
      </c>
      <c r="C321" s="201">
        <v>460302</v>
      </c>
      <c r="D321" t="s">
        <v>420</v>
      </c>
    </row>
    <row r="322" spans="1:4" x14ac:dyDescent="0.35">
      <c r="A322" s="204" t="s">
        <v>570</v>
      </c>
      <c r="B322" t="s">
        <v>8</v>
      </c>
      <c r="C322" s="201">
        <v>460303</v>
      </c>
      <c r="D322" t="s">
        <v>218</v>
      </c>
    </row>
    <row r="323" spans="1:4" x14ac:dyDescent="0.35">
      <c r="A323" s="204" t="s">
        <v>570</v>
      </c>
      <c r="B323" t="s">
        <v>8</v>
      </c>
      <c r="C323" s="201">
        <v>460401</v>
      </c>
      <c r="D323" t="s">
        <v>217</v>
      </c>
    </row>
    <row r="324" spans="1:4" x14ac:dyDescent="0.35">
      <c r="A324" s="204" t="s">
        <v>570</v>
      </c>
      <c r="B324" t="s">
        <v>8</v>
      </c>
      <c r="C324" s="201">
        <v>460402</v>
      </c>
      <c r="D324" t="s">
        <v>505</v>
      </c>
    </row>
    <row r="325" spans="1:4" x14ac:dyDescent="0.35">
      <c r="A325" s="204" t="s">
        <v>570</v>
      </c>
      <c r="B325" t="s">
        <v>8</v>
      </c>
      <c r="C325" s="201">
        <v>460403</v>
      </c>
      <c r="D325" t="s">
        <v>419</v>
      </c>
    </row>
    <row r="326" spans="1:4" x14ac:dyDescent="0.35">
      <c r="A326" s="204" t="s">
        <v>570</v>
      </c>
      <c r="B326" t="s">
        <v>8</v>
      </c>
      <c r="C326" s="201">
        <v>460404</v>
      </c>
      <c r="D326" t="s">
        <v>418</v>
      </c>
    </row>
    <row r="327" spans="1:4" x14ac:dyDescent="0.35">
      <c r="A327" s="204" t="s">
        <v>570</v>
      </c>
      <c r="B327" t="s">
        <v>8</v>
      </c>
      <c r="C327" s="201">
        <v>460406</v>
      </c>
      <c r="D327" t="s">
        <v>504</v>
      </c>
    </row>
    <row r="328" spans="1:4" x14ac:dyDescent="0.35">
      <c r="A328" s="204" t="s">
        <v>570</v>
      </c>
      <c r="B328" t="s">
        <v>8</v>
      </c>
      <c r="C328" s="201">
        <v>460408</v>
      </c>
      <c r="D328" t="s">
        <v>503</v>
      </c>
    </row>
    <row r="329" spans="1:4" x14ac:dyDescent="0.35">
      <c r="A329" s="204" t="s">
        <v>570</v>
      </c>
      <c r="B329" t="s">
        <v>8</v>
      </c>
      <c r="C329" s="201">
        <v>460410</v>
      </c>
      <c r="D329" t="s">
        <v>502</v>
      </c>
    </row>
    <row r="330" spans="1:4" x14ac:dyDescent="0.35">
      <c r="A330" s="204" t="s">
        <v>570</v>
      </c>
      <c r="B330" t="s">
        <v>8</v>
      </c>
      <c r="C330" s="201">
        <v>460412</v>
      </c>
      <c r="D330" t="s">
        <v>501</v>
      </c>
    </row>
    <row r="331" spans="1:4" x14ac:dyDescent="0.35">
      <c r="A331" s="204" t="s">
        <v>570</v>
      </c>
      <c r="B331" t="s">
        <v>8</v>
      </c>
      <c r="C331" s="201">
        <v>460413</v>
      </c>
      <c r="D331" t="s">
        <v>433</v>
      </c>
    </row>
    <row r="332" spans="1:4" x14ac:dyDescent="0.35">
      <c r="A332" s="204" t="s">
        <v>570</v>
      </c>
      <c r="B332" t="s">
        <v>8</v>
      </c>
      <c r="C332" s="201">
        <v>460414</v>
      </c>
      <c r="D332" t="s">
        <v>500</v>
      </c>
    </row>
    <row r="333" spans="1:4" x14ac:dyDescent="0.35">
      <c r="A333" s="204" t="s">
        <v>570</v>
      </c>
      <c r="B333" t="s">
        <v>8</v>
      </c>
      <c r="C333" s="201">
        <v>460415</v>
      </c>
      <c r="D333" t="s">
        <v>499</v>
      </c>
    </row>
    <row r="334" spans="1:4" x14ac:dyDescent="0.35">
      <c r="A334" s="204" t="s">
        <v>570</v>
      </c>
      <c r="B334" t="s">
        <v>8</v>
      </c>
      <c r="C334" s="201">
        <v>460502</v>
      </c>
      <c r="D334" t="s">
        <v>498</v>
      </c>
    </row>
    <row r="335" spans="1:4" x14ac:dyDescent="0.35">
      <c r="A335" s="204" t="s">
        <v>570</v>
      </c>
      <c r="B335" t="s">
        <v>8</v>
      </c>
      <c r="C335" s="201">
        <v>460503</v>
      </c>
      <c r="D335" t="s">
        <v>497</v>
      </c>
    </row>
    <row r="336" spans="1:4" x14ac:dyDescent="0.35">
      <c r="A336" s="204" t="s">
        <v>570</v>
      </c>
      <c r="B336" t="s">
        <v>8</v>
      </c>
      <c r="C336" s="201">
        <v>460504</v>
      </c>
      <c r="D336" t="s">
        <v>496</v>
      </c>
    </row>
    <row r="337" spans="1:4" x14ac:dyDescent="0.35">
      <c r="A337" s="204" t="s">
        <v>570</v>
      </c>
      <c r="B337" t="s">
        <v>8</v>
      </c>
      <c r="C337" s="201">
        <v>460505</v>
      </c>
      <c r="D337" t="s">
        <v>495</v>
      </c>
    </row>
    <row r="338" spans="1:4" x14ac:dyDescent="0.35">
      <c r="A338" s="204" t="s">
        <v>570</v>
      </c>
      <c r="B338" t="s">
        <v>8</v>
      </c>
      <c r="C338" s="201">
        <v>470000</v>
      </c>
      <c r="D338" t="s">
        <v>216</v>
      </c>
    </row>
    <row r="339" spans="1:4" x14ac:dyDescent="0.35">
      <c r="A339" s="204" t="s">
        <v>570</v>
      </c>
      <c r="B339" t="s">
        <v>8</v>
      </c>
      <c r="C339" s="201">
        <v>470110</v>
      </c>
      <c r="D339" t="s">
        <v>417</v>
      </c>
    </row>
    <row r="340" spans="1:4" x14ac:dyDescent="0.35">
      <c r="A340" s="204" t="s">
        <v>570</v>
      </c>
      <c r="B340" t="s">
        <v>8</v>
      </c>
      <c r="C340" s="201">
        <v>470303</v>
      </c>
      <c r="D340" t="s">
        <v>214</v>
      </c>
    </row>
    <row r="341" spans="1:4" x14ac:dyDescent="0.35">
      <c r="A341" s="204" t="s">
        <v>570</v>
      </c>
      <c r="B341" t="s">
        <v>8</v>
      </c>
      <c r="C341" s="201">
        <v>470600</v>
      </c>
      <c r="D341" t="s">
        <v>211</v>
      </c>
    </row>
    <row r="342" spans="1:4" x14ac:dyDescent="0.35">
      <c r="A342" s="204" t="s">
        <v>570</v>
      </c>
      <c r="B342" t="s">
        <v>8</v>
      </c>
      <c r="C342" s="201">
        <v>470617</v>
      </c>
      <c r="D342" t="s">
        <v>203</v>
      </c>
    </row>
    <row r="343" spans="1:4" x14ac:dyDescent="0.35">
      <c r="A343" s="204" t="s">
        <v>570</v>
      </c>
      <c r="B343" t="s">
        <v>8</v>
      </c>
      <c r="C343" s="201">
        <v>470618</v>
      </c>
      <c r="D343" t="s">
        <v>202</v>
      </c>
    </row>
    <row r="344" spans="1:4" x14ac:dyDescent="0.35">
      <c r="A344" s="204" t="s">
        <v>570</v>
      </c>
      <c r="B344" t="s">
        <v>8</v>
      </c>
      <c r="C344" s="201">
        <v>470701</v>
      </c>
      <c r="D344" t="s">
        <v>201</v>
      </c>
    </row>
    <row r="345" spans="1:4" x14ac:dyDescent="0.35">
      <c r="A345" s="204" t="s">
        <v>570</v>
      </c>
      <c r="B345" t="s">
        <v>8</v>
      </c>
      <c r="C345" s="201">
        <v>470703</v>
      </c>
      <c r="D345" t="s">
        <v>200</v>
      </c>
    </row>
    <row r="346" spans="1:4" x14ac:dyDescent="0.35">
      <c r="A346" s="204" t="s">
        <v>570</v>
      </c>
      <c r="B346" t="s">
        <v>8</v>
      </c>
      <c r="C346" s="201">
        <v>470704</v>
      </c>
      <c r="D346" t="s">
        <v>199</v>
      </c>
    </row>
    <row r="347" spans="1:4" x14ac:dyDescent="0.35">
      <c r="A347" s="204" t="s">
        <v>570</v>
      </c>
      <c r="B347" t="s">
        <v>8</v>
      </c>
      <c r="C347" s="201">
        <v>470705</v>
      </c>
      <c r="D347" t="s">
        <v>198</v>
      </c>
    </row>
    <row r="348" spans="1:4" x14ac:dyDescent="0.35">
      <c r="A348" s="204" t="s">
        <v>570</v>
      </c>
      <c r="B348" t="s">
        <v>8</v>
      </c>
      <c r="C348" s="201">
        <v>470706</v>
      </c>
      <c r="D348" t="s">
        <v>197</v>
      </c>
    </row>
    <row r="349" spans="1:4" x14ac:dyDescent="0.35">
      <c r="A349" s="204" t="s">
        <v>570</v>
      </c>
      <c r="B349" t="s">
        <v>8</v>
      </c>
      <c r="C349" s="201">
        <v>490101</v>
      </c>
      <c r="D349" t="s">
        <v>493</v>
      </c>
    </row>
    <row r="350" spans="1:4" x14ac:dyDescent="0.35">
      <c r="A350" s="204" t="s">
        <v>570</v>
      </c>
      <c r="B350" t="s">
        <v>8</v>
      </c>
      <c r="C350" s="201">
        <v>490102</v>
      </c>
      <c r="D350" t="s">
        <v>195</v>
      </c>
    </row>
    <row r="351" spans="1:4" x14ac:dyDescent="0.35">
      <c r="A351" s="204" t="s">
        <v>570</v>
      </c>
      <c r="B351" t="s">
        <v>8</v>
      </c>
      <c r="C351" s="201">
        <v>490104</v>
      </c>
      <c r="D351" t="s">
        <v>492</v>
      </c>
    </row>
    <row r="352" spans="1:4" x14ac:dyDescent="0.35">
      <c r="A352" s="204" t="s">
        <v>570</v>
      </c>
      <c r="B352" t="s">
        <v>8</v>
      </c>
      <c r="C352" s="201">
        <v>490108</v>
      </c>
      <c r="D352" t="s">
        <v>193</v>
      </c>
    </row>
    <row r="353" spans="1:4" x14ac:dyDescent="0.35">
      <c r="A353" s="204" t="s">
        <v>570</v>
      </c>
      <c r="B353" t="s">
        <v>8</v>
      </c>
      <c r="C353" s="201">
        <v>490205</v>
      </c>
      <c r="D353" t="s">
        <v>192</v>
      </c>
    </row>
    <row r="354" spans="1:4" x14ac:dyDescent="0.35">
      <c r="A354" s="204" t="s">
        <v>570</v>
      </c>
      <c r="B354" t="s">
        <v>8</v>
      </c>
      <c r="C354" s="201">
        <v>490209</v>
      </c>
      <c r="D354" t="s">
        <v>460</v>
      </c>
    </row>
    <row r="355" spans="1:4" x14ac:dyDescent="0.35">
      <c r="A355" s="204" t="s">
        <v>570</v>
      </c>
      <c r="B355" t="s">
        <v>8</v>
      </c>
      <c r="C355" s="201">
        <v>500401</v>
      </c>
      <c r="D355" t="s">
        <v>491</v>
      </c>
    </row>
    <row r="356" spans="1:4" x14ac:dyDescent="0.35">
      <c r="A356" s="204" t="s">
        <v>570</v>
      </c>
      <c r="B356" t="s">
        <v>8</v>
      </c>
      <c r="C356" s="201">
        <v>500402</v>
      </c>
      <c r="D356" t="s">
        <v>535</v>
      </c>
    </row>
    <row r="357" spans="1:4" x14ac:dyDescent="0.35">
      <c r="A357" s="204" t="s">
        <v>570</v>
      </c>
      <c r="B357" t="s">
        <v>8</v>
      </c>
      <c r="C357" s="201">
        <v>510001</v>
      </c>
      <c r="D357" t="s">
        <v>190</v>
      </c>
    </row>
    <row r="358" spans="1:4" x14ac:dyDescent="0.35">
      <c r="A358" s="204" t="s">
        <v>570</v>
      </c>
      <c r="B358" t="s">
        <v>8</v>
      </c>
      <c r="C358" s="201">
        <v>510601</v>
      </c>
      <c r="D358" t="s">
        <v>414</v>
      </c>
    </row>
    <row r="359" spans="1:4" x14ac:dyDescent="0.35">
      <c r="A359" s="204" t="s">
        <v>570</v>
      </c>
      <c r="B359" t="s">
        <v>8</v>
      </c>
      <c r="C359" s="201">
        <v>510701</v>
      </c>
      <c r="D359" t="s">
        <v>187</v>
      </c>
    </row>
    <row r="360" spans="1:4" x14ac:dyDescent="0.35">
      <c r="A360" s="204" t="s">
        <v>570</v>
      </c>
      <c r="B360" t="s">
        <v>8</v>
      </c>
      <c r="C360" s="201">
        <v>510705</v>
      </c>
      <c r="D360" t="s">
        <v>186</v>
      </c>
    </row>
    <row r="361" spans="1:4" x14ac:dyDescent="0.35">
      <c r="A361" s="204" t="s">
        <v>570</v>
      </c>
      <c r="B361" t="s">
        <v>8</v>
      </c>
      <c r="C361" s="201">
        <v>510706</v>
      </c>
      <c r="D361" t="s">
        <v>185</v>
      </c>
    </row>
    <row r="362" spans="1:4" x14ac:dyDescent="0.35">
      <c r="A362" s="204" t="s">
        <v>570</v>
      </c>
      <c r="B362" t="s">
        <v>8</v>
      </c>
      <c r="C362" s="201">
        <v>510709</v>
      </c>
      <c r="D362" t="s">
        <v>184</v>
      </c>
    </row>
    <row r="363" spans="1:4" x14ac:dyDescent="0.35">
      <c r="A363" s="204" t="s">
        <v>570</v>
      </c>
      <c r="B363" t="s">
        <v>8</v>
      </c>
      <c r="C363" s="201">
        <v>510710</v>
      </c>
      <c r="D363" t="s">
        <v>183</v>
      </c>
    </row>
    <row r="364" spans="1:4" x14ac:dyDescent="0.35">
      <c r="A364" s="204" t="s">
        <v>570</v>
      </c>
      <c r="B364" t="s">
        <v>8</v>
      </c>
      <c r="C364" s="201">
        <v>510711</v>
      </c>
      <c r="D364" t="s">
        <v>182</v>
      </c>
    </row>
    <row r="365" spans="1:4" x14ac:dyDescent="0.35">
      <c r="A365" s="204" t="s">
        <v>570</v>
      </c>
      <c r="B365" t="s">
        <v>8</v>
      </c>
      <c r="C365" s="201">
        <v>510712</v>
      </c>
      <c r="D365" t="s">
        <v>181</v>
      </c>
    </row>
    <row r="366" spans="1:4" x14ac:dyDescent="0.35">
      <c r="A366" s="204" t="s">
        <v>570</v>
      </c>
      <c r="B366" t="s">
        <v>8</v>
      </c>
      <c r="C366" s="201">
        <v>510714</v>
      </c>
      <c r="D366" t="s">
        <v>180</v>
      </c>
    </row>
    <row r="367" spans="1:4" x14ac:dyDescent="0.35">
      <c r="A367" s="204" t="s">
        <v>570</v>
      </c>
      <c r="B367" t="s">
        <v>8</v>
      </c>
      <c r="C367" s="201">
        <v>510716</v>
      </c>
      <c r="D367" t="s">
        <v>179</v>
      </c>
    </row>
    <row r="368" spans="1:4" x14ac:dyDescent="0.35">
      <c r="A368" s="204" t="s">
        <v>570</v>
      </c>
      <c r="B368" t="s">
        <v>8</v>
      </c>
      <c r="C368" s="201">
        <v>510801</v>
      </c>
      <c r="D368" t="s">
        <v>178</v>
      </c>
    </row>
    <row r="369" spans="1:4" x14ac:dyDescent="0.35">
      <c r="A369" s="204" t="s">
        <v>570</v>
      </c>
      <c r="B369" t="s">
        <v>8</v>
      </c>
      <c r="C369" s="201">
        <v>510803</v>
      </c>
      <c r="D369" t="s">
        <v>177</v>
      </c>
    </row>
    <row r="370" spans="1:4" x14ac:dyDescent="0.35">
      <c r="A370" s="204" t="s">
        <v>570</v>
      </c>
      <c r="B370" t="s">
        <v>8</v>
      </c>
      <c r="C370" s="201">
        <v>510805</v>
      </c>
      <c r="D370" t="s">
        <v>176</v>
      </c>
    </row>
    <row r="371" spans="1:4" x14ac:dyDescent="0.35">
      <c r="A371" s="204" t="s">
        <v>570</v>
      </c>
      <c r="B371" t="s">
        <v>8</v>
      </c>
      <c r="C371" s="201">
        <v>510806</v>
      </c>
      <c r="D371" t="s">
        <v>175</v>
      </c>
    </row>
    <row r="372" spans="1:4" x14ac:dyDescent="0.35">
      <c r="A372" s="204" t="s">
        <v>570</v>
      </c>
      <c r="B372" t="s">
        <v>8</v>
      </c>
      <c r="C372" s="201">
        <v>510809</v>
      </c>
      <c r="D372" t="s">
        <v>174</v>
      </c>
    </row>
    <row r="373" spans="1:4" x14ac:dyDescent="0.35">
      <c r="A373" s="204" t="s">
        <v>570</v>
      </c>
      <c r="B373" t="s">
        <v>8</v>
      </c>
      <c r="C373" s="201">
        <v>510811</v>
      </c>
      <c r="D373" t="s">
        <v>173</v>
      </c>
    </row>
    <row r="374" spans="1:4" x14ac:dyDescent="0.35">
      <c r="A374" s="204" t="s">
        <v>570</v>
      </c>
      <c r="B374" t="s">
        <v>8</v>
      </c>
      <c r="C374" s="201">
        <v>510813</v>
      </c>
      <c r="D374" t="s">
        <v>172</v>
      </c>
    </row>
    <row r="375" spans="1:4" x14ac:dyDescent="0.35">
      <c r="A375" s="204" t="s">
        <v>570</v>
      </c>
      <c r="B375" t="s">
        <v>8</v>
      </c>
      <c r="C375" s="201">
        <v>510901</v>
      </c>
      <c r="D375" t="s">
        <v>171</v>
      </c>
    </row>
    <row r="376" spans="1:4" x14ac:dyDescent="0.35">
      <c r="A376" s="204" t="s">
        <v>570</v>
      </c>
      <c r="B376" t="s">
        <v>8</v>
      </c>
      <c r="C376" s="201">
        <v>510902</v>
      </c>
      <c r="D376" t="s">
        <v>170</v>
      </c>
    </row>
    <row r="377" spans="1:4" x14ac:dyDescent="0.35">
      <c r="A377" s="204" t="s">
        <v>570</v>
      </c>
      <c r="B377" t="s">
        <v>8</v>
      </c>
      <c r="C377" s="201">
        <v>510906</v>
      </c>
      <c r="D377" t="s">
        <v>169</v>
      </c>
    </row>
    <row r="378" spans="1:4" x14ac:dyDescent="0.35">
      <c r="A378" s="204" t="s">
        <v>570</v>
      </c>
      <c r="B378" t="s">
        <v>8</v>
      </c>
      <c r="C378" s="201">
        <v>510907</v>
      </c>
      <c r="D378" t="s">
        <v>168</v>
      </c>
    </row>
    <row r="379" spans="1:4" x14ac:dyDescent="0.35">
      <c r="A379" s="204" t="s">
        <v>570</v>
      </c>
      <c r="B379" t="s">
        <v>8</v>
      </c>
      <c r="C379" s="201">
        <v>510908</v>
      </c>
      <c r="D379" t="s">
        <v>167</v>
      </c>
    </row>
    <row r="380" spans="1:4" x14ac:dyDescent="0.35">
      <c r="A380" s="204" t="s">
        <v>570</v>
      </c>
      <c r="B380" t="s">
        <v>8</v>
      </c>
      <c r="C380" s="201">
        <v>510909</v>
      </c>
      <c r="D380" t="s">
        <v>166</v>
      </c>
    </row>
    <row r="381" spans="1:4" x14ac:dyDescent="0.35">
      <c r="A381" s="204" t="s">
        <v>570</v>
      </c>
      <c r="B381" t="s">
        <v>8</v>
      </c>
      <c r="C381" s="201">
        <v>510910</v>
      </c>
      <c r="D381" t="s">
        <v>165</v>
      </c>
    </row>
    <row r="382" spans="1:4" x14ac:dyDescent="0.35">
      <c r="A382" s="204" t="s">
        <v>570</v>
      </c>
      <c r="B382" t="s">
        <v>8</v>
      </c>
      <c r="C382" s="201">
        <v>510911</v>
      </c>
      <c r="D382" t="s">
        <v>164</v>
      </c>
    </row>
    <row r="383" spans="1:4" x14ac:dyDescent="0.35">
      <c r="A383" s="204" t="s">
        <v>570</v>
      </c>
      <c r="B383" t="s">
        <v>8</v>
      </c>
      <c r="C383" s="201">
        <v>510915</v>
      </c>
      <c r="D383" t="s">
        <v>163</v>
      </c>
    </row>
    <row r="384" spans="1:4" x14ac:dyDescent="0.35">
      <c r="A384" s="204" t="s">
        <v>570</v>
      </c>
      <c r="B384" t="s">
        <v>8</v>
      </c>
      <c r="C384" s="201">
        <v>510916</v>
      </c>
      <c r="D384" t="s">
        <v>162</v>
      </c>
    </row>
    <row r="385" spans="1:4" x14ac:dyDescent="0.35">
      <c r="A385" s="204" t="s">
        <v>570</v>
      </c>
      <c r="B385" t="s">
        <v>8</v>
      </c>
      <c r="C385" s="201">
        <v>510919</v>
      </c>
      <c r="D385" t="s">
        <v>161</v>
      </c>
    </row>
    <row r="386" spans="1:4" x14ac:dyDescent="0.35">
      <c r="A386" s="204" t="s">
        <v>570</v>
      </c>
      <c r="B386" t="s">
        <v>8</v>
      </c>
      <c r="C386" s="201">
        <v>510920</v>
      </c>
      <c r="D386" t="s">
        <v>160</v>
      </c>
    </row>
    <row r="387" spans="1:4" x14ac:dyDescent="0.35">
      <c r="A387" s="204" t="s">
        <v>570</v>
      </c>
      <c r="B387" t="s">
        <v>8</v>
      </c>
      <c r="C387" s="201">
        <v>511009</v>
      </c>
      <c r="D387" t="s">
        <v>159</v>
      </c>
    </row>
    <row r="388" spans="1:4" x14ac:dyDescent="0.35">
      <c r="A388" s="204" t="s">
        <v>570</v>
      </c>
      <c r="B388" t="s">
        <v>8</v>
      </c>
      <c r="C388" s="201">
        <v>511012</v>
      </c>
      <c r="D388" t="s">
        <v>158</v>
      </c>
    </row>
    <row r="389" spans="1:4" x14ac:dyDescent="0.35">
      <c r="A389" s="204" t="s">
        <v>570</v>
      </c>
      <c r="B389" t="s">
        <v>8</v>
      </c>
      <c r="C389" s="201">
        <v>511502</v>
      </c>
      <c r="D389" t="s">
        <v>489</v>
      </c>
    </row>
    <row r="390" spans="1:4" x14ac:dyDescent="0.35">
      <c r="A390" s="204" t="s">
        <v>570</v>
      </c>
      <c r="B390" t="s">
        <v>8</v>
      </c>
      <c r="C390" s="201">
        <v>511504</v>
      </c>
      <c r="D390" t="s">
        <v>157</v>
      </c>
    </row>
    <row r="391" spans="1:4" x14ac:dyDescent="0.35">
      <c r="A391" s="204" t="s">
        <v>570</v>
      </c>
      <c r="B391" t="s">
        <v>8</v>
      </c>
      <c r="C391" s="201">
        <v>511801</v>
      </c>
      <c r="D391" t="s">
        <v>454</v>
      </c>
    </row>
    <row r="392" spans="1:4" x14ac:dyDescent="0.35">
      <c r="A392" s="204" t="s">
        <v>570</v>
      </c>
      <c r="B392" t="s">
        <v>8</v>
      </c>
      <c r="C392" s="201">
        <v>511802</v>
      </c>
      <c r="D392" t="s">
        <v>344</v>
      </c>
    </row>
    <row r="393" spans="1:4" x14ac:dyDescent="0.35">
      <c r="A393" s="204" t="s">
        <v>570</v>
      </c>
      <c r="B393" t="s">
        <v>8</v>
      </c>
      <c r="C393" s="201">
        <v>511803</v>
      </c>
      <c r="D393" t="s">
        <v>343</v>
      </c>
    </row>
    <row r="394" spans="1:4" x14ac:dyDescent="0.35">
      <c r="A394" s="204" t="s">
        <v>570</v>
      </c>
      <c r="B394" t="s">
        <v>8</v>
      </c>
      <c r="C394" s="201">
        <v>511804</v>
      </c>
      <c r="D394" t="s">
        <v>342</v>
      </c>
    </row>
    <row r="395" spans="1:4" x14ac:dyDescent="0.35">
      <c r="A395" s="204" t="s">
        <v>570</v>
      </c>
      <c r="B395" t="s">
        <v>8</v>
      </c>
      <c r="C395" s="201">
        <v>512201</v>
      </c>
      <c r="D395" t="s">
        <v>156</v>
      </c>
    </row>
    <row r="396" spans="1:4" x14ac:dyDescent="0.35">
      <c r="A396" s="204" t="s">
        <v>570</v>
      </c>
      <c r="B396" t="s">
        <v>8</v>
      </c>
      <c r="C396" s="201">
        <v>512202</v>
      </c>
      <c r="D396" t="s">
        <v>155</v>
      </c>
    </row>
    <row r="397" spans="1:4" x14ac:dyDescent="0.35">
      <c r="A397" s="204" t="s">
        <v>570</v>
      </c>
      <c r="B397" t="s">
        <v>8</v>
      </c>
      <c r="C397" s="201">
        <v>512206</v>
      </c>
      <c r="D397" t="s">
        <v>154</v>
      </c>
    </row>
    <row r="398" spans="1:4" x14ac:dyDescent="0.35">
      <c r="A398" s="204" t="s">
        <v>570</v>
      </c>
      <c r="B398" t="s">
        <v>8</v>
      </c>
      <c r="C398" s="201">
        <v>512213</v>
      </c>
      <c r="D398" t="s">
        <v>153</v>
      </c>
    </row>
    <row r="399" spans="1:4" x14ac:dyDescent="0.35">
      <c r="A399" s="204" t="s">
        <v>570</v>
      </c>
      <c r="B399" t="s">
        <v>8</v>
      </c>
      <c r="C399" s="201">
        <v>512601</v>
      </c>
      <c r="D399" t="s">
        <v>152</v>
      </c>
    </row>
    <row r="400" spans="1:4" x14ac:dyDescent="0.35">
      <c r="A400" s="204" t="s">
        <v>570</v>
      </c>
      <c r="B400" t="s">
        <v>8</v>
      </c>
      <c r="C400" s="201">
        <v>513101</v>
      </c>
      <c r="D400" t="s">
        <v>336</v>
      </c>
    </row>
    <row r="401" spans="1:4" x14ac:dyDescent="0.35">
      <c r="A401" s="204" t="s">
        <v>570</v>
      </c>
      <c r="B401" t="s">
        <v>8</v>
      </c>
      <c r="C401" s="201">
        <v>513103</v>
      </c>
      <c r="D401" t="s">
        <v>335</v>
      </c>
    </row>
    <row r="402" spans="1:4" x14ac:dyDescent="0.35">
      <c r="A402" s="204" t="s">
        <v>570</v>
      </c>
      <c r="B402" t="s">
        <v>8</v>
      </c>
      <c r="C402" s="201">
        <v>513104</v>
      </c>
      <c r="D402" t="s">
        <v>334</v>
      </c>
    </row>
    <row r="403" spans="1:4" x14ac:dyDescent="0.35">
      <c r="A403" s="204" t="s">
        <v>570</v>
      </c>
      <c r="B403" t="s">
        <v>8</v>
      </c>
      <c r="C403" s="201">
        <v>513501</v>
      </c>
      <c r="D403" t="s">
        <v>150</v>
      </c>
    </row>
    <row r="404" spans="1:4" x14ac:dyDescent="0.35">
      <c r="A404" s="204" t="s">
        <v>570</v>
      </c>
      <c r="B404" t="s">
        <v>8</v>
      </c>
      <c r="C404" s="201">
        <v>513502</v>
      </c>
      <c r="D404" t="s">
        <v>149</v>
      </c>
    </row>
    <row r="405" spans="1:4" x14ac:dyDescent="0.35">
      <c r="A405" s="204" t="s">
        <v>570</v>
      </c>
      <c r="B405" t="s">
        <v>8</v>
      </c>
      <c r="C405" s="201">
        <v>513503</v>
      </c>
      <c r="D405" t="s">
        <v>148</v>
      </c>
    </row>
    <row r="406" spans="1:4" x14ac:dyDescent="0.35">
      <c r="A406" s="204" t="s">
        <v>570</v>
      </c>
      <c r="B406" t="s">
        <v>8</v>
      </c>
      <c r="C406" s="201">
        <v>513599</v>
      </c>
      <c r="D406" t="s">
        <v>147</v>
      </c>
    </row>
    <row r="407" spans="1:4" x14ac:dyDescent="0.35">
      <c r="A407" s="204" t="s">
        <v>570</v>
      </c>
      <c r="B407" t="s">
        <v>8</v>
      </c>
      <c r="C407" s="201">
        <v>513602</v>
      </c>
      <c r="D407" t="s">
        <v>413</v>
      </c>
    </row>
    <row r="408" spans="1:4" x14ac:dyDescent="0.35">
      <c r="A408" s="204" t="s">
        <v>570</v>
      </c>
      <c r="B408" t="s">
        <v>8</v>
      </c>
      <c r="C408" s="201">
        <v>513801</v>
      </c>
      <c r="D408" t="s">
        <v>146</v>
      </c>
    </row>
    <row r="409" spans="1:4" x14ac:dyDescent="0.35">
      <c r="A409" s="204" t="s">
        <v>570</v>
      </c>
      <c r="B409" t="s">
        <v>8</v>
      </c>
      <c r="C409" s="201">
        <v>513902</v>
      </c>
      <c r="D409" t="s">
        <v>145</v>
      </c>
    </row>
    <row r="410" spans="1:4" x14ac:dyDescent="0.35">
      <c r="A410" s="204" t="s">
        <v>570</v>
      </c>
      <c r="B410" t="s">
        <v>8</v>
      </c>
      <c r="C410" s="201">
        <v>513999</v>
      </c>
      <c r="D410" t="s">
        <v>144</v>
      </c>
    </row>
    <row r="411" spans="1:4" x14ac:dyDescent="0.35">
      <c r="A411" s="204" t="s">
        <v>570</v>
      </c>
      <c r="B411" t="s">
        <v>8</v>
      </c>
      <c r="C411" s="201">
        <v>520101</v>
      </c>
      <c r="D411" t="s">
        <v>488</v>
      </c>
    </row>
    <row r="412" spans="1:4" x14ac:dyDescent="0.35">
      <c r="A412" s="204" t="s">
        <v>570</v>
      </c>
      <c r="B412" t="s">
        <v>8</v>
      </c>
      <c r="C412" s="201">
        <v>520201</v>
      </c>
      <c r="D412" t="s">
        <v>143</v>
      </c>
    </row>
    <row r="413" spans="1:4" x14ac:dyDescent="0.35">
      <c r="A413" s="204" t="s">
        <v>570</v>
      </c>
      <c r="B413" t="s">
        <v>8</v>
      </c>
      <c r="C413" s="201">
        <v>520203</v>
      </c>
      <c r="D413" t="s">
        <v>142</v>
      </c>
    </row>
    <row r="414" spans="1:4" x14ac:dyDescent="0.35">
      <c r="A414" s="204" t="s">
        <v>570</v>
      </c>
      <c r="B414" t="s">
        <v>8</v>
      </c>
      <c r="C414" s="201">
        <v>520204</v>
      </c>
      <c r="D414" t="s">
        <v>141</v>
      </c>
    </row>
    <row r="415" spans="1:4" x14ac:dyDescent="0.35">
      <c r="A415" s="204" t="s">
        <v>570</v>
      </c>
      <c r="B415" t="s">
        <v>8</v>
      </c>
      <c r="C415" s="201">
        <v>520205</v>
      </c>
      <c r="D415" t="s">
        <v>140</v>
      </c>
    </row>
    <row r="416" spans="1:4" x14ac:dyDescent="0.35">
      <c r="A416" s="204" t="s">
        <v>570</v>
      </c>
      <c r="B416" t="s">
        <v>8</v>
      </c>
      <c r="C416" s="201">
        <v>520207</v>
      </c>
      <c r="D416" t="s">
        <v>139</v>
      </c>
    </row>
    <row r="417" spans="1:4" x14ac:dyDescent="0.35">
      <c r="A417" s="204" t="s">
        <v>570</v>
      </c>
      <c r="B417" t="s">
        <v>8</v>
      </c>
      <c r="C417" s="201">
        <v>520208</v>
      </c>
      <c r="D417" t="s">
        <v>138</v>
      </c>
    </row>
    <row r="418" spans="1:4" x14ac:dyDescent="0.35">
      <c r="A418" s="204" t="s">
        <v>570</v>
      </c>
      <c r="B418" t="s">
        <v>8</v>
      </c>
      <c r="C418" s="201">
        <v>520209</v>
      </c>
      <c r="D418" t="s">
        <v>487</v>
      </c>
    </row>
    <row r="419" spans="1:4" x14ac:dyDescent="0.35">
      <c r="A419" s="204" t="s">
        <v>570</v>
      </c>
      <c r="B419" t="s">
        <v>8</v>
      </c>
      <c r="C419" s="201">
        <v>520211</v>
      </c>
      <c r="D419" t="s">
        <v>486</v>
      </c>
    </row>
    <row r="420" spans="1:4" x14ac:dyDescent="0.35">
      <c r="A420" s="204" t="s">
        <v>570</v>
      </c>
      <c r="B420" t="s">
        <v>8</v>
      </c>
      <c r="C420" s="201">
        <v>520212</v>
      </c>
      <c r="D420" t="s">
        <v>485</v>
      </c>
    </row>
    <row r="421" spans="1:4" x14ac:dyDescent="0.35">
      <c r="A421" s="204" t="s">
        <v>570</v>
      </c>
      <c r="B421" t="s">
        <v>8</v>
      </c>
      <c r="C421" s="201">
        <v>520213</v>
      </c>
      <c r="D421" t="s">
        <v>137</v>
      </c>
    </row>
    <row r="422" spans="1:4" x14ac:dyDescent="0.35">
      <c r="A422" s="204" t="s">
        <v>570</v>
      </c>
      <c r="B422" t="s">
        <v>8</v>
      </c>
      <c r="C422" s="201">
        <v>520216</v>
      </c>
      <c r="D422" t="s">
        <v>136</v>
      </c>
    </row>
    <row r="423" spans="1:4" x14ac:dyDescent="0.35">
      <c r="A423" s="204" t="s">
        <v>570</v>
      </c>
      <c r="B423" t="s">
        <v>8</v>
      </c>
      <c r="C423" s="201">
        <v>520301</v>
      </c>
      <c r="D423" t="s">
        <v>484</v>
      </c>
    </row>
    <row r="424" spans="1:4" x14ac:dyDescent="0.35">
      <c r="A424" s="204" t="s">
        <v>570</v>
      </c>
      <c r="B424" t="s">
        <v>8</v>
      </c>
      <c r="C424" s="201">
        <v>520302</v>
      </c>
      <c r="D424" t="s">
        <v>483</v>
      </c>
    </row>
    <row r="425" spans="1:4" x14ac:dyDescent="0.35">
      <c r="A425" s="204" t="s">
        <v>570</v>
      </c>
      <c r="B425" t="s">
        <v>8</v>
      </c>
      <c r="C425" s="201">
        <v>520401</v>
      </c>
      <c r="D425" t="s">
        <v>135</v>
      </c>
    </row>
    <row r="426" spans="1:4" x14ac:dyDescent="0.35">
      <c r="A426" s="204" t="s">
        <v>570</v>
      </c>
      <c r="B426" t="s">
        <v>8</v>
      </c>
      <c r="C426" s="201">
        <v>520402</v>
      </c>
      <c r="D426" t="s">
        <v>134</v>
      </c>
    </row>
    <row r="427" spans="1:4" x14ac:dyDescent="0.35">
      <c r="A427" s="204" t="s">
        <v>570</v>
      </c>
      <c r="B427" t="s">
        <v>8</v>
      </c>
      <c r="C427" s="201">
        <v>520406</v>
      </c>
      <c r="D427" t="s">
        <v>331</v>
      </c>
    </row>
    <row r="428" spans="1:4" x14ac:dyDescent="0.35">
      <c r="A428" s="204" t="s">
        <v>570</v>
      </c>
      <c r="B428" t="s">
        <v>8</v>
      </c>
      <c r="C428" s="201">
        <v>520407</v>
      </c>
      <c r="D428" t="s">
        <v>534</v>
      </c>
    </row>
    <row r="429" spans="1:4" x14ac:dyDescent="0.35">
      <c r="A429" s="204" t="s">
        <v>570</v>
      </c>
      <c r="B429" t="s">
        <v>8</v>
      </c>
      <c r="C429" s="201">
        <v>520408</v>
      </c>
      <c r="D429" t="s">
        <v>330</v>
      </c>
    </row>
    <row r="430" spans="1:4" x14ac:dyDescent="0.35">
      <c r="A430" s="204" t="s">
        <v>570</v>
      </c>
      <c r="B430" t="s">
        <v>8</v>
      </c>
      <c r="C430" s="201">
        <v>520409</v>
      </c>
      <c r="D430" t="s">
        <v>430</v>
      </c>
    </row>
    <row r="431" spans="1:4" x14ac:dyDescent="0.35">
      <c r="A431" s="204" t="s">
        <v>570</v>
      </c>
      <c r="B431" t="s">
        <v>8</v>
      </c>
      <c r="C431" s="201">
        <v>520410</v>
      </c>
      <c r="D431" t="s">
        <v>329</v>
      </c>
    </row>
    <row r="432" spans="1:4" x14ac:dyDescent="0.35">
      <c r="A432" s="204" t="s">
        <v>570</v>
      </c>
      <c r="B432" t="s">
        <v>8</v>
      </c>
      <c r="C432" s="201">
        <v>520411</v>
      </c>
      <c r="D432" t="s">
        <v>328</v>
      </c>
    </row>
    <row r="433" spans="1:4" x14ac:dyDescent="0.35">
      <c r="A433" s="204" t="s">
        <v>570</v>
      </c>
      <c r="B433" t="s">
        <v>8</v>
      </c>
      <c r="C433" s="201">
        <v>520701</v>
      </c>
      <c r="D433" t="s">
        <v>482</v>
      </c>
    </row>
    <row r="434" spans="1:4" x14ac:dyDescent="0.35">
      <c r="A434" s="204" t="s">
        <v>570</v>
      </c>
      <c r="B434" t="s">
        <v>8</v>
      </c>
      <c r="C434" s="201">
        <v>520703</v>
      </c>
      <c r="D434" t="s">
        <v>481</v>
      </c>
    </row>
    <row r="435" spans="1:4" x14ac:dyDescent="0.35">
      <c r="A435" s="204" t="s">
        <v>570</v>
      </c>
      <c r="B435" t="s">
        <v>8</v>
      </c>
      <c r="C435" s="201">
        <v>520901</v>
      </c>
      <c r="D435" t="s">
        <v>133</v>
      </c>
    </row>
    <row r="436" spans="1:4" x14ac:dyDescent="0.35">
      <c r="A436" s="204" t="s">
        <v>570</v>
      </c>
      <c r="B436" t="s">
        <v>8</v>
      </c>
      <c r="C436" s="201">
        <v>520904</v>
      </c>
      <c r="D436" t="s">
        <v>132</v>
      </c>
    </row>
    <row r="437" spans="1:4" x14ac:dyDescent="0.35">
      <c r="A437" s="204" t="s">
        <v>570</v>
      </c>
      <c r="B437" t="s">
        <v>8</v>
      </c>
      <c r="C437" s="201">
        <v>520905</v>
      </c>
      <c r="D437" t="s">
        <v>131</v>
      </c>
    </row>
    <row r="438" spans="1:4" x14ac:dyDescent="0.35">
      <c r="A438" s="204" t="s">
        <v>570</v>
      </c>
      <c r="B438" t="s">
        <v>8</v>
      </c>
      <c r="C438" s="201">
        <v>520906</v>
      </c>
      <c r="D438" t="s">
        <v>130</v>
      </c>
    </row>
    <row r="439" spans="1:4" x14ac:dyDescent="0.35">
      <c r="A439" s="204" t="s">
        <v>570</v>
      </c>
      <c r="B439" t="s">
        <v>8</v>
      </c>
      <c r="C439" s="201">
        <v>520907</v>
      </c>
      <c r="D439" t="s">
        <v>326</v>
      </c>
    </row>
    <row r="440" spans="1:4" x14ac:dyDescent="0.35">
      <c r="A440" s="204" t="s">
        <v>570</v>
      </c>
      <c r="B440" t="s">
        <v>8</v>
      </c>
      <c r="C440" s="201">
        <v>520909</v>
      </c>
      <c r="D440" t="s">
        <v>129</v>
      </c>
    </row>
    <row r="441" spans="1:4" x14ac:dyDescent="0.35">
      <c r="A441" s="204" t="s">
        <v>570</v>
      </c>
      <c r="B441" t="s">
        <v>8</v>
      </c>
      <c r="C441" s="201">
        <v>520999</v>
      </c>
      <c r="D441" t="s">
        <v>127</v>
      </c>
    </row>
    <row r="442" spans="1:4" x14ac:dyDescent="0.35">
      <c r="A442" s="204" t="s">
        <v>570</v>
      </c>
      <c r="B442" t="s">
        <v>8</v>
      </c>
      <c r="C442" s="201">
        <v>521001</v>
      </c>
      <c r="D442" t="s">
        <v>126</v>
      </c>
    </row>
    <row r="443" spans="1:4" x14ac:dyDescent="0.35">
      <c r="A443" s="204" t="s">
        <v>570</v>
      </c>
      <c r="B443" t="s">
        <v>8</v>
      </c>
      <c r="C443" s="201">
        <v>521099</v>
      </c>
      <c r="D443" t="s">
        <v>533</v>
      </c>
    </row>
    <row r="444" spans="1:4" x14ac:dyDescent="0.35">
      <c r="A444" s="204" t="s">
        <v>570</v>
      </c>
      <c r="B444" t="s">
        <v>8</v>
      </c>
      <c r="C444" s="201">
        <v>521101</v>
      </c>
      <c r="D444" t="s">
        <v>480</v>
      </c>
    </row>
    <row r="445" spans="1:4" x14ac:dyDescent="0.35">
      <c r="A445" s="204" t="s">
        <v>570</v>
      </c>
      <c r="B445" t="s">
        <v>8</v>
      </c>
      <c r="C445" s="201">
        <v>521401</v>
      </c>
      <c r="D445" t="s">
        <v>125</v>
      </c>
    </row>
    <row r="446" spans="1:4" x14ac:dyDescent="0.35">
      <c r="A446" s="204" t="s">
        <v>570</v>
      </c>
      <c r="B446" t="s">
        <v>8</v>
      </c>
      <c r="C446" s="201">
        <v>521501</v>
      </c>
      <c r="D446" t="s">
        <v>324</v>
      </c>
    </row>
    <row r="447" spans="1:4" x14ac:dyDescent="0.35">
      <c r="A447" s="204" t="s">
        <v>570</v>
      </c>
      <c r="B447" t="s">
        <v>8</v>
      </c>
      <c r="C447" s="201">
        <v>521601</v>
      </c>
      <c r="D447" t="s">
        <v>479</v>
      </c>
    </row>
    <row r="448" spans="1:4" x14ac:dyDescent="0.35">
      <c r="A448" s="204" t="s">
        <v>570</v>
      </c>
      <c r="B448" t="s">
        <v>8</v>
      </c>
      <c r="C448" s="201">
        <v>521701</v>
      </c>
      <c r="D448" t="s">
        <v>478</v>
      </c>
    </row>
    <row r="449" spans="1:4" x14ac:dyDescent="0.35">
      <c r="A449" s="204" t="s">
        <v>570</v>
      </c>
      <c r="B449" t="s">
        <v>8</v>
      </c>
      <c r="C449" s="201">
        <v>521803</v>
      </c>
      <c r="D449" t="s">
        <v>124</v>
      </c>
    </row>
    <row r="450" spans="1:4" x14ac:dyDescent="0.35">
      <c r="A450" s="204" t="s">
        <v>570</v>
      </c>
      <c r="B450" t="s">
        <v>8</v>
      </c>
      <c r="C450" s="201">
        <v>521804</v>
      </c>
      <c r="D450" t="s">
        <v>123</v>
      </c>
    </row>
    <row r="451" spans="1:4" x14ac:dyDescent="0.35">
      <c r="A451" s="204" t="s">
        <v>570</v>
      </c>
      <c r="B451" t="s">
        <v>8</v>
      </c>
      <c r="C451" s="201">
        <v>521899</v>
      </c>
      <c r="D451" t="s">
        <v>122</v>
      </c>
    </row>
    <row r="452" spans="1:4" x14ac:dyDescent="0.35">
      <c r="A452" s="204" t="s">
        <v>570</v>
      </c>
      <c r="B452" t="s">
        <v>8</v>
      </c>
      <c r="C452" s="201">
        <v>521901</v>
      </c>
      <c r="D452" t="s">
        <v>532</v>
      </c>
    </row>
    <row r="453" spans="1:4" x14ac:dyDescent="0.35">
      <c r="A453" s="204" t="s">
        <v>570</v>
      </c>
      <c r="B453" t="s">
        <v>8</v>
      </c>
      <c r="C453" s="201">
        <v>521903</v>
      </c>
      <c r="D453" t="s">
        <v>412</v>
      </c>
    </row>
    <row r="454" spans="1:4" x14ac:dyDescent="0.35">
      <c r="A454" s="204" t="s">
        <v>570</v>
      </c>
      <c r="B454" t="s">
        <v>8</v>
      </c>
      <c r="C454" s="201">
        <v>521909</v>
      </c>
      <c r="D454" t="s">
        <v>121</v>
      </c>
    </row>
    <row r="455" spans="1:4" x14ac:dyDescent="0.35">
      <c r="A455" s="204" t="s">
        <v>570</v>
      </c>
      <c r="B455" t="s">
        <v>8</v>
      </c>
      <c r="C455" s="201">
        <v>522001</v>
      </c>
      <c r="D455" t="s">
        <v>531</v>
      </c>
    </row>
    <row r="456" spans="1:4" x14ac:dyDescent="0.35">
      <c r="A456" s="204" t="s">
        <v>570</v>
      </c>
      <c r="B456" t="s">
        <v>8</v>
      </c>
      <c r="C456" s="201">
        <v>999999</v>
      </c>
      <c r="D456" t="s">
        <v>120</v>
      </c>
    </row>
    <row r="457" spans="1:4" x14ac:dyDescent="0.35">
      <c r="A457" s="202">
        <v>250</v>
      </c>
      <c r="B457" t="s">
        <v>9</v>
      </c>
      <c r="C457" s="203" t="s">
        <v>411</v>
      </c>
      <c r="D457" t="s">
        <v>410</v>
      </c>
    </row>
    <row r="458" spans="1:4" x14ac:dyDescent="0.35">
      <c r="A458" s="202">
        <v>250</v>
      </c>
      <c r="B458" t="s">
        <v>9</v>
      </c>
      <c r="C458" s="203" t="s">
        <v>320</v>
      </c>
      <c r="D458" t="s">
        <v>319</v>
      </c>
    </row>
    <row r="459" spans="1:4" x14ac:dyDescent="0.35">
      <c r="A459" s="202">
        <v>250</v>
      </c>
      <c r="B459" t="s">
        <v>9</v>
      </c>
      <c r="C459" s="203" t="s">
        <v>318</v>
      </c>
      <c r="D459" t="s">
        <v>317</v>
      </c>
    </row>
    <row r="460" spans="1:4" x14ac:dyDescent="0.35">
      <c r="A460" s="202">
        <v>250</v>
      </c>
      <c r="B460" t="s">
        <v>9</v>
      </c>
      <c r="C460" s="203" t="s">
        <v>314</v>
      </c>
      <c r="D460" t="s">
        <v>313</v>
      </c>
    </row>
    <row r="461" spans="1:4" x14ac:dyDescent="0.35">
      <c r="A461" s="202">
        <v>250</v>
      </c>
      <c r="B461" t="s">
        <v>9</v>
      </c>
      <c r="C461" s="203" t="s">
        <v>312</v>
      </c>
      <c r="D461" t="s">
        <v>311</v>
      </c>
    </row>
    <row r="462" spans="1:4" x14ac:dyDescent="0.35">
      <c r="A462" s="202">
        <v>250</v>
      </c>
      <c r="B462" t="s">
        <v>9</v>
      </c>
      <c r="C462" s="203" t="s">
        <v>409</v>
      </c>
      <c r="D462" t="s">
        <v>408</v>
      </c>
    </row>
    <row r="463" spans="1:4" x14ac:dyDescent="0.35">
      <c r="A463" s="202">
        <v>250</v>
      </c>
      <c r="B463" t="s">
        <v>9</v>
      </c>
      <c r="C463" s="203" t="s">
        <v>407</v>
      </c>
      <c r="D463" t="s">
        <v>406</v>
      </c>
    </row>
    <row r="464" spans="1:4" x14ac:dyDescent="0.35">
      <c r="A464" s="202">
        <v>250</v>
      </c>
      <c r="B464" t="s">
        <v>9</v>
      </c>
      <c r="C464" s="203" t="s">
        <v>310</v>
      </c>
      <c r="D464" t="s">
        <v>309</v>
      </c>
    </row>
    <row r="465" spans="1:4" x14ac:dyDescent="0.35">
      <c r="A465" s="202">
        <v>250</v>
      </c>
      <c r="B465" t="s">
        <v>9</v>
      </c>
      <c r="C465" s="203" t="s">
        <v>306</v>
      </c>
      <c r="D465" t="s">
        <v>305</v>
      </c>
    </row>
    <row r="466" spans="1:4" x14ac:dyDescent="0.35">
      <c r="A466" s="202">
        <v>250</v>
      </c>
      <c r="B466" t="s">
        <v>9</v>
      </c>
      <c r="C466" s="203" t="s">
        <v>304</v>
      </c>
      <c r="D466" t="s">
        <v>303</v>
      </c>
    </row>
    <row r="467" spans="1:4" x14ac:dyDescent="0.35">
      <c r="A467" s="202">
        <v>250</v>
      </c>
      <c r="B467" t="s">
        <v>9</v>
      </c>
      <c r="C467" s="203" t="s">
        <v>405</v>
      </c>
      <c r="D467" t="s">
        <v>404</v>
      </c>
    </row>
    <row r="468" spans="1:4" x14ac:dyDescent="0.35">
      <c r="A468" s="202">
        <v>250</v>
      </c>
      <c r="B468" t="s">
        <v>9</v>
      </c>
      <c r="C468" s="203" t="s">
        <v>403</v>
      </c>
      <c r="D468" t="s">
        <v>402</v>
      </c>
    </row>
    <row r="469" spans="1:4" x14ac:dyDescent="0.35">
      <c r="A469" s="202">
        <v>250</v>
      </c>
      <c r="B469" t="s">
        <v>9</v>
      </c>
      <c r="C469" s="203" t="s">
        <v>302</v>
      </c>
      <c r="D469" t="s">
        <v>301</v>
      </c>
    </row>
    <row r="470" spans="1:4" x14ac:dyDescent="0.35">
      <c r="A470" s="202">
        <v>250</v>
      </c>
      <c r="B470" t="s">
        <v>9</v>
      </c>
      <c r="C470" s="203" t="s">
        <v>300</v>
      </c>
      <c r="D470" t="s">
        <v>299</v>
      </c>
    </row>
    <row r="471" spans="1:4" x14ac:dyDescent="0.35">
      <c r="A471" s="202">
        <v>250</v>
      </c>
      <c r="B471" t="s">
        <v>9</v>
      </c>
      <c r="C471" s="203" t="s">
        <v>401</v>
      </c>
      <c r="D471" t="s">
        <v>400</v>
      </c>
    </row>
    <row r="472" spans="1:4" x14ac:dyDescent="0.35">
      <c r="A472" s="202">
        <v>250</v>
      </c>
      <c r="B472" t="s">
        <v>9</v>
      </c>
      <c r="C472" s="203" t="s">
        <v>399</v>
      </c>
      <c r="D472" t="s">
        <v>398</v>
      </c>
    </row>
    <row r="473" spans="1:4" x14ac:dyDescent="0.35">
      <c r="A473" s="202">
        <v>250</v>
      </c>
      <c r="B473" t="s">
        <v>9</v>
      </c>
      <c r="C473" s="203" t="s">
        <v>397</v>
      </c>
      <c r="D473" t="s">
        <v>396</v>
      </c>
    </row>
    <row r="474" spans="1:4" x14ac:dyDescent="0.35">
      <c r="A474" s="202">
        <v>250</v>
      </c>
      <c r="B474" t="s">
        <v>9</v>
      </c>
      <c r="C474" s="201">
        <v>110103</v>
      </c>
      <c r="D474" t="s">
        <v>292</v>
      </c>
    </row>
    <row r="475" spans="1:4" x14ac:dyDescent="0.35">
      <c r="A475" s="202">
        <v>250</v>
      </c>
      <c r="B475" t="s">
        <v>9</v>
      </c>
      <c r="C475" s="201">
        <v>110201</v>
      </c>
      <c r="D475" t="s">
        <v>291</v>
      </c>
    </row>
    <row r="476" spans="1:4" x14ac:dyDescent="0.35">
      <c r="A476" s="202">
        <v>250</v>
      </c>
      <c r="B476" t="s">
        <v>9</v>
      </c>
      <c r="C476" s="201">
        <v>110202</v>
      </c>
      <c r="D476" t="s">
        <v>290</v>
      </c>
    </row>
    <row r="477" spans="1:4" x14ac:dyDescent="0.35">
      <c r="A477" s="202">
        <v>250</v>
      </c>
      <c r="B477" t="s">
        <v>9</v>
      </c>
      <c r="C477" s="201">
        <v>110301</v>
      </c>
      <c r="D477" t="s">
        <v>289</v>
      </c>
    </row>
    <row r="478" spans="1:4" x14ac:dyDescent="0.35">
      <c r="A478" s="202">
        <v>250</v>
      </c>
      <c r="B478" t="s">
        <v>9</v>
      </c>
      <c r="C478" s="201">
        <v>110501</v>
      </c>
      <c r="D478" t="s">
        <v>395</v>
      </c>
    </row>
    <row r="479" spans="1:4" x14ac:dyDescent="0.35">
      <c r="A479" s="202">
        <v>250</v>
      </c>
      <c r="B479" t="s">
        <v>9</v>
      </c>
      <c r="C479" s="201">
        <v>110701</v>
      </c>
      <c r="D479" t="s">
        <v>394</v>
      </c>
    </row>
    <row r="480" spans="1:4" x14ac:dyDescent="0.35">
      <c r="A480" s="202">
        <v>250</v>
      </c>
      <c r="B480" t="s">
        <v>9</v>
      </c>
      <c r="C480" s="201">
        <v>110802</v>
      </c>
      <c r="D480" t="s">
        <v>288</v>
      </c>
    </row>
    <row r="481" spans="1:4" x14ac:dyDescent="0.35">
      <c r="A481" s="202">
        <v>250</v>
      </c>
      <c r="B481" t="s">
        <v>9</v>
      </c>
      <c r="C481" s="201">
        <v>110901</v>
      </c>
      <c r="D481" t="s">
        <v>393</v>
      </c>
    </row>
    <row r="482" spans="1:4" x14ac:dyDescent="0.35">
      <c r="A482" s="202">
        <v>250</v>
      </c>
      <c r="B482" t="s">
        <v>9</v>
      </c>
      <c r="C482" s="201">
        <v>110902</v>
      </c>
      <c r="D482" t="s">
        <v>392</v>
      </c>
    </row>
    <row r="483" spans="1:4" x14ac:dyDescent="0.35">
      <c r="A483" s="202">
        <v>250</v>
      </c>
      <c r="B483" t="s">
        <v>9</v>
      </c>
      <c r="C483" s="201">
        <v>111001</v>
      </c>
      <c r="D483" t="s">
        <v>287</v>
      </c>
    </row>
    <row r="484" spans="1:4" x14ac:dyDescent="0.35">
      <c r="A484" s="202">
        <v>250</v>
      </c>
      <c r="B484" t="s">
        <v>9</v>
      </c>
      <c r="C484" s="201">
        <v>111002</v>
      </c>
      <c r="D484" t="s">
        <v>286</v>
      </c>
    </row>
    <row r="485" spans="1:4" x14ac:dyDescent="0.35">
      <c r="A485" s="202">
        <v>250</v>
      </c>
      <c r="B485" t="s">
        <v>9</v>
      </c>
      <c r="C485" s="201">
        <v>111003</v>
      </c>
      <c r="D485" t="s">
        <v>285</v>
      </c>
    </row>
    <row r="486" spans="1:4" x14ac:dyDescent="0.35">
      <c r="A486" s="202">
        <v>250</v>
      </c>
      <c r="B486" t="s">
        <v>9</v>
      </c>
      <c r="C486" s="201">
        <v>111006</v>
      </c>
      <c r="D486" t="s">
        <v>284</v>
      </c>
    </row>
    <row r="487" spans="1:4" x14ac:dyDescent="0.35">
      <c r="A487" s="202">
        <v>250</v>
      </c>
      <c r="B487" t="s">
        <v>9</v>
      </c>
      <c r="C487" s="201">
        <v>120401</v>
      </c>
      <c r="D487" t="s">
        <v>283</v>
      </c>
    </row>
    <row r="488" spans="1:4" x14ac:dyDescent="0.35">
      <c r="A488" s="202">
        <v>250</v>
      </c>
      <c r="B488" t="s">
        <v>9</v>
      </c>
      <c r="C488" s="201">
        <v>120404</v>
      </c>
      <c r="D488" t="s">
        <v>282</v>
      </c>
    </row>
    <row r="489" spans="1:4" x14ac:dyDescent="0.35">
      <c r="A489" s="202">
        <v>250</v>
      </c>
      <c r="B489" t="s">
        <v>9</v>
      </c>
      <c r="C489" s="201">
        <v>120406</v>
      </c>
      <c r="D489" t="s">
        <v>281</v>
      </c>
    </row>
    <row r="490" spans="1:4" x14ac:dyDescent="0.35">
      <c r="A490" s="202">
        <v>250</v>
      </c>
      <c r="B490" t="s">
        <v>9</v>
      </c>
      <c r="C490" s="201">
        <v>120407</v>
      </c>
      <c r="D490" t="s">
        <v>280</v>
      </c>
    </row>
    <row r="491" spans="1:4" x14ac:dyDescent="0.35">
      <c r="A491" s="202">
        <v>250</v>
      </c>
      <c r="B491" t="s">
        <v>9</v>
      </c>
      <c r="C491" s="201">
        <v>120411</v>
      </c>
      <c r="D491" t="s">
        <v>279</v>
      </c>
    </row>
    <row r="492" spans="1:4" x14ac:dyDescent="0.35">
      <c r="A492" s="202">
        <v>250</v>
      </c>
      <c r="B492" t="s">
        <v>9</v>
      </c>
      <c r="C492" s="201">
        <v>120412</v>
      </c>
      <c r="D492" t="s">
        <v>278</v>
      </c>
    </row>
    <row r="493" spans="1:4" x14ac:dyDescent="0.35">
      <c r="A493" s="202">
        <v>250</v>
      </c>
      <c r="B493" t="s">
        <v>9</v>
      </c>
      <c r="C493" s="201">
        <v>120413</v>
      </c>
      <c r="D493" t="s">
        <v>277</v>
      </c>
    </row>
    <row r="494" spans="1:4" x14ac:dyDescent="0.35">
      <c r="A494" s="202">
        <v>250</v>
      </c>
      <c r="B494" t="s">
        <v>9</v>
      </c>
      <c r="C494" s="201">
        <v>120499</v>
      </c>
      <c r="D494" t="s">
        <v>276</v>
      </c>
    </row>
    <row r="495" spans="1:4" x14ac:dyDescent="0.35">
      <c r="A495" s="202">
        <v>250</v>
      </c>
      <c r="B495" t="s">
        <v>9</v>
      </c>
      <c r="C495" s="201">
        <v>120500</v>
      </c>
      <c r="D495" t="s">
        <v>275</v>
      </c>
    </row>
    <row r="496" spans="1:4" x14ac:dyDescent="0.35">
      <c r="A496" s="202">
        <v>250</v>
      </c>
      <c r="B496" t="s">
        <v>9</v>
      </c>
      <c r="C496" s="201">
        <v>120501</v>
      </c>
      <c r="D496" t="s">
        <v>274</v>
      </c>
    </row>
    <row r="497" spans="1:4" x14ac:dyDescent="0.35">
      <c r="A497" s="202">
        <v>250</v>
      </c>
      <c r="B497" t="s">
        <v>9</v>
      </c>
      <c r="C497" s="201">
        <v>120503</v>
      </c>
      <c r="D497" t="s">
        <v>273</v>
      </c>
    </row>
    <row r="498" spans="1:4" x14ac:dyDescent="0.35">
      <c r="A498" s="202">
        <v>250</v>
      </c>
      <c r="B498" t="s">
        <v>9</v>
      </c>
      <c r="C498" s="201">
        <v>120504</v>
      </c>
      <c r="D498" t="s">
        <v>272</v>
      </c>
    </row>
    <row r="499" spans="1:4" x14ac:dyDescent="0.35">
      <c r="A499" s="202">
        <v>250</v>
      </c>
      <c r="B499" t="s">
        <v>9</v>
      </c>
      <c r="C499" s="201">
        <v>120507</v>
      </c>
      <c r="D499" t="s">
        <v>271</v>
      </c>
    </row>
    <row r="500" spans="1:4" x14ac:dyDescent="0.35">
      <c r="A500" s="202">
        <v>250</v>
      </c>
      <c r="B500" t="s">
        <v>9</v>
      </c>
      <c r="C500" s="201">
        <v>120509</v>
      </c>
      <c r="D500" t="s">
        <v>270</v>
      </c>
    </row>
    <row r="501" spans="1:4" x14ac:dyDescent="0.35">
      <c r="A501" s="202">
        <v>250</v>
      </c>
      <c r="B501" t="s">
        <v>9</v>
      </c>
      <c r="C501" s="201">
        <v>120510</v>
      </c>
      <c r="D501" t="s">
        <v>269</v>
      </c>
    </row>
    <row r="502" spans="1:4" x14ac:dyDescent="0.35">
      <c r="A502" s="202">
        <v>250</v>
      </c>
      <c r="B502" t="s">
        <v>9</v>
      </c>
      <c r="C502" s="201">
        <v>120601</v>
      </c>
      <c r="D502" t="s">
        <v>391</v>
      </c>
    </row>
    <row r="503" spans="1:4" x14ac:dyDescent="0.35">
      <c r="A503" s="202">
        <v>250</v>
      </c>
      <c r="B503" t="s">
        <v>9</v>
      </c>
      <c r="C503" s="201">
        <v>120602</v>
      </c>
      <c r="D503" t="s">
        <v>390</v>
      </c>
    </row>
    <row r="504" spans="1:4" x14ac:dyDescent="0.35">
      <c r="A504" s="202">
        <v>250</v>
      </c>
      <c r="B504" t="s">
        <v>9</v>
      </c>
      <c r="C504" s="201">
        <v>130201</v>
      </c>
      <c r="D504" t="s">
        <v>389</v>
      </c>
    </row>
    <row r="505" spans="1:4" x14ac:dyDescent="0.35">
      <c r="A505" s="202">
        <v>250</v>
      </c>
      <c r="B505" t="s">
        <v>9</v>
      </c>
      <c r="C505" s="201">
        <v>131102</v>
      </c>
      <c r="D505" t="s">
        <v>268</v>
      </c>
    </row>
    <row r="506" spans="1:4" x14ac:dyDescent="0.35">
      <c r="A506" s="202">
        <v>250</v>
      </c>
      <c r="B506" t="s">
        <v>9</v>
      </c>
      <c r="C506" s="201">
        <v>131199</v>
      </c>
      <c r="D506" t="s">
        <v>267</v>
      </c>
    </row>
    <row r="507" spans="1:4" x14ac:dyDescent="0.35">
      <c r="A507" s="202">
        <v>250</v>
      </c>
      <c r="B507" t="s">
        <v>9</v>
      </c>
      <c r="C507" s="201">
        <v>131201</v>
      </c>
      <c r="D507" t="s">
        <v>388</v>
      </c>
    </row>
    <row r="508" spans="1:4" x14ac:dyDescent="0.35">
      <c r="A508" s="202">
        <v>250</v>
      </c>
      <c r="B508" t="s">
        <v>9</v>
      </c>
      <c r="C508" s="201">
        <v>131206</v>
      </c>
      <c r="D508" t="s">
        <v>387</v>
      </c>
    </row>
    <row r="509" spans="1:4" x14ac:dyDescent="0.35">
      <c r="A509" s="202">
        <v>250</v>
      </c>
      <c r="B509" t="s">
        <v>9</v>
      </c>
      <c r="C509" s="201">
        <v>131207</v>
      </c>
      <c r="D509" t="s">
        <v>386</v>
      </c>
    </row>
    <row r="510" spans="1:4" x14ac:dyDescent="0.35">
      <c r="A510" s="202">
        <v>250</v>
      </c>
      <c r="B510" t="s">
        <v>9</v>
      </c>
      <c r="C510" s="201">
        <v>131208</v>
      </c>
      <c r="D510" t="s">
        <v>385</v>
      </c>
    </row>
    <row r="511" spans="1:4" x14ac:dyDescent="0.35">
      <c r="A511" s="202">
        <v>250</v>
      </c>
      <c r="B511" t="s">
        <v>9</v>
      </c>
      <c r="C511" s="201">
        <v>131209</v>
      </c>
      <c r="D511" t="s">
        <v>384</v>
      </c>
    </row>
    <row r="512" spans="1:4" x14ac:dyDescent="0.35">
      <c r="A512" s="202">
        <v>250</v>
      </c>
      <c r="B512" t="s">
        <v>9</v>
      </c>
      <c r="C512" s="201">
        <v>131210</v>
      </c>
      <c r="D512" t="s">
        <v>383</v>
      </c>
    </row>
    <row r="513" spans="1:4" x14ac:dyDescent="0.35">
      <c r="A513" s="202">
        <v>250</v>
      </c>
      <c r="B513" t="s">
        <v>9</v>
      </c>
      <c r="C513" s="201">
        <v>131211</v>
      </c>
      <c r="D513" t="s">
        <v>382</v>
      </c>
    </row>
    <row r="514" spans="1:4" x14ac:dyDescent="0.35">
      <c r="A514" s="202">
        <v>250</v>
      </c>
      <c r="B514" t="s">
        <v>9</v>
      </c>
      <c r="C514" s="201">
        <v>131212</v>
      </c>
      <c r="D514" t="s">
        <v>381</v>
      </c>
    </row>
    <row r="515" spans="1:4" x14ac:dyDescent="0.35">
      <c r="A515" s="202">
        <v>250</v>
      </c>
      <c r="B515" t="s">
        <v>9</v>
      </c>
      <c r="C515" s="201">
        <v>131401</v>
      </c>
      <c r="D515" t="s">
        <v>380</v>
      </c>
    </row>
    <row r="516" spans="1:4" x14ac:dyDescent="0.35">
      <c r="A516" s="202">
        <v>250</v>
      </c>
      <c r="B516" t="s">
        <v>9</v>
      </c>
      <c r="C516" s="201">
        <v>131402</v>
      </c>
      <c r="D516" t="s">
        <v>379</v>
      </c>
    </row>
    <row r="517" spans="1:4" x14ac:dyDescent="0.35">
      <c r="A517" s="202">
        <v>250</v>
      </c>
      <c r="B517" t="s">
        <v>9</v>
      </c>
      <c r="C517" s="201">
        <v>131499</v>
      </c>
      <c r="D517" t="s">
        <v>378</v>
      </c>
    </row>
    <row r="518" spans="1:4" x14ac:dyDescent="0.35">
      <c r="A518" s="202">
        <v>250</v>
      </c>
      <c r="B518" t="s">
        <v>9</v>
      </c>
      <c r="C518" s="201">
        <v>150303</v>
      </c>
      <c r="D518" t="s">
        <v>377</v>
      </c>
    </row>
    <row r="519" spans="1:4" x14ac:dyDescent="0.35">
      <c r="A519" s="202">
        <v>250</v>
      </c>
      <c r="B519" t="s">
        <v>9</v>
      </c>
      <c r="C519" s="201">
        <v>150306</v>
      </c>
      <c r="D519" t="s">
        <v>376</v>
      </c>
    </row>
    <row r="520" spans="1:4" x14ac:dyDescent="0.35">
      <c r="A520" s="202">
        <v>250</v>
      </c>
      <c r="B520" t="s">
        <v>9</v>
      </c>
      <c r="C520" s="201">
        <v>150401</v>
      </c>
      <c r="D520" t="s">
        <v>375</v>
      </c>
    </row>
    <row r="521" spans="1:4" x14ac:dyDescent="0.35">
      <c r="A521" s="202">
        <v>250</v>
      </c>
      <c r="B521" t="s">
        <v>9</v>
      </c>
      <c r="C521" s="201">
        <v>150403</v>
      </c>
      <c r="D521" t="s">
        <v>374</v>
      </c>
    </row>
    <row r="522" spans="1:4" x14ac:dyDescent="0.35">
      <c r="A522" s="202">
        <v>250</v>
      </c>
      <c r="B522" t="s">
        <v>9</v>
      </c>
      <c r="C522" s="201">
        <v>150506</v>
      </c>
      <c r="D522" t="s">
        <v>265</v>
      </c>
    </row>
    <row r="523" spans="1:4" x14ac:dyDescent="0.35">
      <c r="A523" s="202">
        <v>250</v>
      </c>
      <c r="B523" t="s">
        <v>9</v>
      </c>
      <c r="C523" s="201">
        <v>150507</v>
      </c>
      <c r="D523" t="s">
        <v>264</v>
      </c>
    </row>
    <row r="524" spans="1:4" x14ac:dyDescent="0.35">
      <c r="A524" s="202">
        <v>250</v>
      </c>
      <c r="B524" t="s">
        <v>9</v>
      </c>
      <c r="C524" s="201">
        <v>150508</v>
      </c>
      <c r="D524" t="s">
        <v>263</v>
      </c>
    </row>
    <row r="525" spans="1:4" x14ac:dyDescent="0.35">
      <c r="A525" s="202">
        <v>250</v>
      </c>
      <c r="B525" t="s">
        <v>9</v>
      </c>
      <c r="C525" s="201">
        <v>150701</v>
      </c>
      <c r="D525" t="s">
        <v>262</v>
      </c>
    </row>
    <row r="526" spans="1:4" x14ac:dyDescent="0.35">
      <c r="A526" s="202">
        <v>250</v>
      </c>
      <c r="B526" t="s">
        <v>9</v>
      </c>
      <c r="C526" s="201">
        <v>150705</v>
      </c>
      <c r="D526" t="s">
        <v>261</v>
      </c>
    </row>
    <row r="527" spans="1:4" x14ac:dyDescent="0.35">
      <c r="A527" s="202">
        <v>250</v>
      </c>
      <c r="B527" t="s">
        <v>9</v>
      </c>
      <c r="C527" s="201">
        <v>150803</v>
      </c>
      <c r="D527" t="s">
        <v>260</v>
      </c>
    </row>
    <row r="528" spans="1:4" x14ac:dyDescent="0.35">
      <c r="A528" s="202">
        <v>250</v>
      </c>
      <c r="B528" t="s">
        <v>9</v>
      </c>
      <c r="C528" s="201">
        <v>150807</v>
      </c>
      <c r="D528" t="s">
        <v>259</v>
      </c>
    </row>
    <row r="529" spans="1:4" x14ac:dyDescent="0.35">
      <c r="A529" s="202">
        <v>250</v>
      </c>
      <c r="B529" t="s">
        <v>9</v>
      </c>
      <c r="C529" s="201">
        <v>151301</v>
      </c>
      <c r="D529" t="s">
        <v>258</v>
      </c>
    </row>
    <row r="530" spans="1:4" x14ac:dyDescent="0.35">
      <c r="A530" s="202">
        <v>250</v>
      </c>
      <c r="B530" t="s">
        <v>9</v>
      </c>
      <c r="C530" s="201">
        <v>151302</v>
      </c>
      <c r="D530" t="s">
        <v>257</v>
      </c>
    </row>
    <row r="531" spans="1:4" x14ac:dyDescent="0.35">
      <c r="A531" s="202">
        <v>250</v>
      </c>
      <c r="B531" t="s">
        <v>9</v>
      </c>
      <c r="C531" s="201">
        <v>151305</v>
      </c>
      <c r="D531" t="s">
        <v>373</v>
      </c>
    </row>
    <row r="532" spans="1:4" x14ac:dyDescent="0.35">
      <c r="A532" s="202">
        <v>250</v>
      </c>
      <c r="B532" t="s">
        <v>9</v>
      </c>
      <c r="C532" s="201">
        <v>151307</v>
      </c>
      <c r="D532" t="s">
        <v>254</v>
      </c>
    </row>
    <row r="533" spans="1:4" x14ac:dyDescent="0.35">
      <c r="A533" s="202">
        <v>250</v>
      </c>
      <c r="B533" t="s">
        <v>9</v>
      </c>
      <c r="C533" s="201">
        <v>190501</v>
      </c>
      <c r="D533" t="s">
        <v>372</v>
      </c>
    </row>
    <row r="534" spans="1:4" x14ac:dyDescent="0.35">
      <c r="A534" s="202">
        <v>250</v>
      </c>
      <c r="B534" t="s">
        <v>9</v>
      </c>
      <c r="C534" s="201">
        <v>190505</v>
      </c>
      <c r="D534" t="s">
        <v>252</v>
      </c>
    </row>
    <row r="535" spans="1:4" x14ac:dyDescent="0.35">
      <c r="A535" s="202">
        <v>250</v>
      </c>
      <c r="B535" t="s">
        <v>9</v>
      </c>
      <c r="C535" s="201">
        <v>190708</v>
      </c>
      <c r="D535" t="s">
        <v>371</v>
      </c>
    </row>
    <row r="536" spans="1:4" x14ac:dyDescent="0.35">
      <c r="A536" s="202">
        <v>250</v>
      </c>
      <c r="B536" t="s">
        <v>9</v>
      </c>
      <c r="C536" s="201">
        <v>190710</v>
      </c>
      <c r="D536" t="s">
        <v>370</v>
      </c>
    </row>
    <row r="537" spans="1:4" x14ac:dyDescent="0.35">
      <c r="A537" s="202">
        <v>250</v>
      </c>
      <c r="B537" t="s">
        <v>9</v>
      </c>
      <c r="C537" s="201">
        <v>261006</v>
      </c>
      <c r="D537" t="s">
        <v>250</v>
      </c>
    </row>
    <row r="538" spans="1:4" x14ac:dyDescent="0.35">
      <c r="A538" s="202">
        <v>250</v>
      </c>
      <c r="B538" t="s">
        <v>9</v>
      </c>
      <c r="C538" s="201">
        <v>290203</v>
      </c>
      <c r="D538" t="s">
        <v>249</v>
      </c>
    </row>
    <row r="539" spans="1:4" x14ac:dyDescent="0.35">
      <c r="A539" s="202">
        <v>250</v>
      </c>
      <c r="B539" t="s">
        <v>9</v>
      </c>
      <c r="C539" s="201">
        <v>301901</v>
      </c>
      <c r="D539" t="s">
        <v>369</v>
      </c>
    </row>
    <row r="540" spans="1:4" x14ac:dyDescent="0.35">
      <c r="A540" s="202">
        <v>250</v>
      </c>
      <c r="B540" t="s">
        <v>9</v>
      </c>
      <c r="C540" s="201">
        <v>302502</v>
      </c>
      <c r="D540" t="s">
        <v>368</v>
      </c>
    </row>
    <row r="541" spans="1:4" x14ac:dyDescent="0.35">
      <c r="A541" s="202">
        <v>250</v>
      </c>
      <c r="B541" t="s">
        <v>9</v>
      </c>
      <c r="C541" s="201">
        <v>303301</v>
      </c>
      <c r="D541" t="s">
        <v>248</v>
      </c>
    </row>
    <row r="542" spans="1:4" x14ac:dyDescent="0.35">
      <c r="A542" s="202">
        <v>250</v>
      </c>
      <c r="B542" t="s">
        <v>9</v>
      </c>
      <c r="C542" s="201">
        <v>303401</v>
      </c>
      <c r="D542" t="s">
        <v>247</v>
      </c>
    </row>
    <row r="543" spans="1:4" x14ac:dyDescent="0.35">
      <c r="A543" s="202">
        <v>250</v>
      </c>
      <c r="B543" t="s">
        <v>9</v>
      </c>
      <c r="C543" s="201">
        <v>304101</v>
      </c>
      <c r="D543" t="s">
        <v>246</v>
      </c>
    </row>
    <row r="544" spans="1:4" x14ac:dyDescent="0.35">
      <c r="A544" s="202">
        <v>250</v>
      </c>
      <c r="B544" t="s">
        <v>9</v>
      </c>
      <c r="C544" s="201">
        <v>304401</v>
      </c>
      <c r="D544" t="s">
        <v>245</v>
      </c>
    </row>
    <row r="545" spans="1:4" x14ac:dyDescent="0.35">
      <c r="A545" s="202">
        <v>250</v>
      </c>
      <c r="B545" t="s">
        <v>9</v>
      </c>
      <c r="C545" s="201">
        <v>310601</v>
      </c>
      <c r="D545" t="s">
        <v>367</v>
      </c>
    </row>
    <row r="546" spans="1:4" x14ac:dyDescent="0.35">
      <c r="A546" s="202">
        <v>250</v>
      </c>
      <c r="B546" t="s">
        <v>9</v>
      </c>
      <c r="C546" s="201">
        <v>400509</v>
      </c>
      <c r="D546" t="s">
        <v>244</v>
      </c>
    </row>
    <row r="547" spans="1:4" x14ac:dyDescent="0.35">
      <c r="A547" s="202">
        <v>250</v>
      </c>
      <c r="B547" t="s">
        <v>9</v>
      </c>
      <c r="C547" s="201">
        <v>410301</v>
      </c>
      <c r="D547" t="s">
        <v>366</v>
      </c>
    </row>
    <row r="548" spans="1:4" x14ac:dyDescent="0.35">
      <c r="A548" s="202">
        <v>250</v>
      </c>
      <c r="B548" t="s">
        <v>9</v>
      </c>
      <c r="C548" s="201">
        <v>410303</v>
      </c>
      <c r="D548" t="s">
        <v>365</v>
      </c>
    </row>
    <row r="549" spans="1:4" x14ac:dyDescent="0.35">
      <c r="A549" s="202">
        <v>250</v>
      </c>
      <c r="B549" t="s">
        <v>9</v>
      </c>
      <c r="C549" s="201">
        <v>410399</v>
      </c>
      <c r="D549" t="s">
        <v>243</v>
      </c>
    </row>
    <row r="550" spans="1:4" x14ac:dyDescent="0.35">
      <c r="A550" s="202">
        <v>250</v>
      </c>
      <c r="B550" t="s">
        <v>9</v>
      </c>
      <c r="C550" s="201">
        <v>419999</v>
      </c>
      <c r="D550" t="s">
        <v>242</v>
      </c>
    </row>
    <row r="551" spans="1:4" x14ac:dyDescent="0.35">
      <c r="A551" s="202">
        <v>250</v>
      </c>
      <c r="B551" t="s">
        <v>9</v>
      </c>
      <c r="C551" s="201">
        <v>430100</v>
      </c>
      <c r="D551" t="s">
        <v>241</v>
      </c>
    </row>
    <row r="552" spans="1:4" x14ac:dyDescent="0.35">
      <c r="A552" s="202">
        <v>250</v>
      </c>
      <c r="B552" t="s">
        <v>9</v>
      </c>
      <c r="C552" s="201">
        <v>430102</v>
      </c>
      <c r="D552" t="s">
        <v>240</v>
      </c>
    </row>
    <row r="553" spans="1:4" x14ac:dyDescent="0.35">
      <c r="A553" s="202">
        <v>250</v>
      </c>
      <c r="B553" t="s">
        <v>9</v>
      </c>
      <c r="C553" s="201">
        <v>430103</v>
      </c>
      <c r="D553" t="s">
        <v>239</v>
      </c>
    </row>
    <row r="554" spans="1:4" x14ac:dyDescent="0.35">
      <c r="A554" s="202">
        <v>250</v>
      </c>
      <c r="B554" t="s">
        <v>9</v>
      </c>
      <c r="C554" s="201">
        <v>430104</v>
      </c>
      <c r="D554" t="s">
        <v>238</v>
      </c>
    </row>
    <row r="555" spans="1:4" x14ac:dyDescent="0.35">
      <c r="A555" s="202">
        <v>250</v>
      </c>
      <c r="B555" t="s">
        <v>9</v>
      </c>
      <c r="C555" s="201">
        <v>430109</v>
      </c>
      <c r="D555" t="s">
        <v>364</v>
      </c>
    </row>
    <row r="556" spans="1:4" x14ac:dyDescent="0.35">
      <c r="A556" s="202">
        <v>250</v>
      </c>
      <c r="B556" t="s">
        <v>9</v>
      </c>
      <c r="C556" s="201">
        <v>430115</v>
      </c>
      <c r="D556" t="s">
        <v>235</v>
      </c>
    </row>
    <row r="557" spans="1:4" x14ac:dyDescent="0.35">
      <c r="A557" s="202">
        <v>250</v>
      </c>
      <c r="B557" t="s">
        <v>9</v>
      </c>
      <c r="C557" s="201">
        <v>430119</v>
      </c>
      <c r="D557" t="s">
        <v>234</v>
      </c>
    </row>
    <row r="558" spans="1:4" x14ac:dyDescent="0.35">
      <c r="A558" s="202">
        <v>250</v>
      </c>
      <c r="B558" t="s">
        <v>9</v>
      </c>
      <c r="C558" s="201">
        <v>430120</v>
      </c>
      <c r="D558" t="s">
        <v>233</v>
      </c>
    </row>
    <row r="559" spans="1:4" x14ac:dyDescent="0.35">
      <c r="A559" s="202">
        <v>250</v>
      </c>
      <c r="B559" t="s">
        <v>9</v>
      </c>
      <c r="C559" s="201">
        <v>430122</v>
      </c>
      <c r="D559" t="s">
        <v>232</v>
      </c>
    </row>
    <row r="560" spans="1:4" x14ac:dyDescent="0.35">
      <c r="A560" s="202">
        <v>250</v>
      </c>
      <c r="B560" t="s">
        <v>9</v>
      </c>
      <c r="C560" s="201">
        <v>430123</v>
      </c>
      <c r="D560" t="s">
        <v>231</v>
      </c>
    </row>
    <row r="561" spans="1:4" x14ac:dyDescent="0.35">
      <c r="A561" s="202">
        <v>250</v>
      </c>
      <c r="B561" t="s">
        <v>9</v>
      </c>
      <c r="C561" s="201">
        <v>430201</v>
      </c>
      <c r="D561" t="s">
        <v>363</v>
      </c>
    </row>
    <row r="562" spans="1:4" x14ac:dyDescent="0.35">
      <c r="A562" s="202">
        <v>250</v>
      </c>
      <c r="B562" t="s">
        <v>9</v>
      </c>
      <c r="C562" s="201">
        <v>430202</v>
      </c>
      <c r="D562" t="s">
        <v>362</v>
      </c>
    </row>
    <row r="563" spans="1:4" x14ac:dyDescent="0.35">
      <c r="A563" s="202">
        <v>250</v>
      </c>
      <c r="B563" t="s">
        <v>9</v>
      </c>
      <c r="C563" s="201">
        <v>430203</v>
      </c>
      <c r="D563" t="s">
        <v>361</v>
      </c>
    </row>
    <row r="564" spans="1:4" x14ac:dyDescent="0.35">
      <c r="A564" s="202">
        <v>250</v>
      </c>
      <c r="B564" t="s">
        <v>9</v>
      </c>
      <c r="C564" s="201">
        <v>430205</v>
      </c>
      <c r="D564" t="s">
        <v>360</v>
      </c>
    </row>
    <row r="565" spans="1:4" x14ac:dyDescent="0.35">
      <c r="A565" s="202">
        <v>250</v>
      </c>
      <c r="B565" t="s">
        <v>9</v>
      </c>
      <c r="C565" s="201">
        <v>430299</v>
      </c>
      <c r="D565" t="s">
        <v>359</v>
      </c>
    </row>
    <row r="566" spans="1:4" x14ac:dyDescent="0.35">
      <c r="A566" s="202">
        <v>250</v>
      </c>
      <c r="B566" t="s">
        <v>9</v>
      </c>
      <c r="C566" s="201">
        <v>430301</v>
      </c>
      <c r="D566" t="s">
        <v>230</v>
      </c>
    </row>
    <row r="567" spans="1:4" x14ac:dyDescent="0.35">
      <c r="A567" s="202">
        <v>250</v>
      </c>
      <c r="B567" t="s">
        <v>9</v>
      </c>
      <c r="C567" s="201">
        <v>430302</v>
      </c>
      <c r="D567" t="s">
        <v>229</v>
      </c>
    </row>
    <row r="568" spans="1:4" x14ac:dyDescent="0.35">
      <c r="A568" s="202">
        <v>250</v>
      </c>
      <c r="B568" t="s">
        <v>9</v>
      </c>
      <c r="C568" s="201">
        <v>430303</v>
      </c>
      <c r="D568" t="s">
        <v>228</v>
      </c>
    </row>
    <row r="569" spans="1:4" x14ac:dyDescent="0.35">
      <c r="A569" s="202">
        <v>250</v>
      </c>
      <c r="B569" t="s">
        <v>9</v>
      </c>
      <c r="C569" s="201">
        <v>430304</v>
      </c>
      <c r="D569" t="s">
        <v>227</v>
      </c>
    </row>
    <row r="570" spans="1:4" x14ac:dyDescent="0.35">
      <c r="A570" s="202">
        <v>250</v>
      </c>
      <c r="B570" t="s">
        <v>9</v>
      </c>
      <c r="C570" s="201">
        <v>430401</v>
      </c>
      <c r="D570" t="s">
        <v>226</v>
      </c>
    </row>
    <row r="571" spans="1:4" x14ac:dyDescent="0.35">
      <c r="A571" s="202">
        <v>250</v>
      </c>
      <c r="B571" t="s">
        <v>9</v>
      </c>
      <c r="C571" s="201">
        <v>430404</v>
      </c>
      <c r="D571" t="s">
        <v>224</v>
      </c>
    </row>
    <row r="572" spans="1:4" x14ac:dyDescent="0.35">
      <c r="A572" s="202">
        <v>250</v>
      </c>
      <c r="B572" t="s">
        <v>9</v>
      </c>
      <c r="C572" s="201">
        <v>430407</v>
      </c>
      <c r="D572" t="s">
        <v>222</v>
      </c>
    </row>
    <row r="573" spans="1:4" x14ac:dyDescent="0.35">
      <c r="A573" s="202">
        <v>250</v>
      </c>
      <c r="B573" t="s">
        <v>9</v>
      </c>
      <c r="C573" s="201">
        <v>430499</v>
      </c>
      <c r="D573" t="s">
        <v>221</v>
      </c>
    </row>
    <row r="574" spans="1:4" x14ac:dyDescent="0.35">
      <c r="A574" s="202">
        <v>250</v>
      </c>
      <c r="B574" t="s">
        <v>9</v>
      </c>
      <c r="C574" s="201">
        <v>440000</v>
      </c>
      <c r="D574" t="s">
        <v>220</v>
      </c>
    </row>
    <row r="575" spans="1:4" x14ac:dyDescent="0.35">
      <c r="A575" s="202">
        <v>250</v>
      </c>
      <c r="B575" t="s">
        <v>9</v>
      </c>
      <c r="C575" s="201">
        <v>440701</v>
      </c>
      <c r="D575" t="s">
        <v>358</v>
      </c>
    </row>
    <row r="576" spans="1:4" x14ac:dyDescent="0.35">
      <c r="A576" s="202">
        <v>250</v>
      </c>
      <c r="B576" t="s">
        <v>9</v>
      </c>
      <c r="C576" s="201">
        <v>460301</v>
      </c>
      <c r="D576" t="s">
        <v>219</v>
      </c>
    </row>
    <row r="577" spans="1:4" x14ac:dyDescent="0.35">
      <c r="A577" s="202">
        <v>250</v>
      </c>
      <c r="B577" t="s">
        <v>9</v>
      </c>
      <c r="C577" s="201">
        <v>460303</v>
      </c>
      <c r="D577" t="s">
        <v>218</v>
      </c>
    </row>
    <row r="578" spans="1:4" x14ac:dyDescent="0.35">
      <c r="A578" s="202">
        <v>250</v>
      </c>
      <c r="B578" t="s">
        <v>9</v>
      </c>
      <c r="C578" s="201">
        <v>460401</v>
      </c>
      <c r="D578" t="s">
        <v>217</v>
      </c>
    </row>
    <row r="579" spans="1:4" x14ac:dyDescent="0.35">
      <c r="A579" s="202">
        <v>250</v>
      </c>
      <c r="B579" t="s">
        <v>9</v>
      </c>
      <c r="C579" s="201">
        <v>470000</v>
      </c>
      <c r="D579" t="s">
        <v>216</v>
      </c>
    </row>
    <row r="580" spans="1:4" x14ac:dyDescent="0.35">
      <c r="A580" s="202">
        <v>250</v>
      </c>
      <c r="B580" t="s">
        <v>9</v>
      </c>
      <c r="C580" s="201">
        <v>470600</v>
      </c>
      <c r="D580" t="s">
        <v>211</v>
      </c>
    </row>
    <row r="581" spans="1:4" x14ac:dyDescent="0.35">
      <c r="A581" s="202">
        <v>250</v>
      </c>
      <c r="B581" t="s">
        <v>9</v>
      </c>
      <c r="C581" s="201">
        <v>470604</v>
      </c>
      <c r="D581" t="s">
        <v>210</v>
      </c>
    </row>
    <row r="582" spans="1:4" x14ac:dyDescent="0.35">
      <c r="A582" s="202">
        <v>250</v>
      </c>
      <c r="B582" t="s">
        <v>9</v>
      </c>
      <c r="C582" s="201">
        <v>470607</v>
      </c>
      <c r="D582" t="s">
        <v>208</v>
      </c>
    </row>
    <row r="583" spans="1:4" x14ac:dyDescent="0.35">
      <c r="A583" s="202">
        <v>250</v>
      </c>
      <c r="B583" t="s">
        <v>9</v>
      </c>
      <c r="C583" s="201">
        <v>470608</v>
      </c>
      <c r="D583" t="s">
        <v>207</v>
      </c>
    </row>
    <row r="584" spans="1:4" x14ac:dyDescent="0.35">
      <c r="A584" s="202">
        <v>250</v>
      </c>
      <c r="B584" t="s">
        <v>9</v>
      </c>
      <c r="C584" s="201">
        <v>470612</v>
      </c>
      <c r="D584" t="s">
        <v>206</v>
      </c>
    </row>
    <row r="585" spans="1:4" x14ac:dyDescent="0.35">
      <c r="A585" s="202">
        <v>250</v>
      </c>
      <c r="B585" t="s">
        <v>9</v>
      </c>
      <c r="C585" s="201">
        <v>470613</v>
      </c>
      <c r="D585" t="s">
        <v>205</v>
      </c>
    </row>
    <row r="586" spans="1:4" x14ac:dyDescent="0.35">
      <c r="A586" s="202">
        <v>250</v>
      </c>
      <c r="B586" t="s">
        <v>9</v>
      </c>
      <c r="C586" s="201">
        <v>470614</v>
      </c>
      <c r="D586" t="s">
        <v>204</v>
      </c>
    </row>
    <row r="587" spans="1:4" x14ac:dyDescent="0.35">
      <c r="A587" s="202">
        <v>250</v>
      </c>
      <c r="B587" t="s">
        <v>9</v>
      </c>
      <c r="C587" s="201">
        <v>470617</v>
      </c>
      <c r="D587" t="s">
        <v>203</v>
      </c>
    </row>
    <row r="588" spans="1:4" x14ac:dyDescent="0.35">
      <c r="A588" s="202">
        <v>250</v>
      </c>
      <c r="B588" t="s">
        <v>9</v>
      </c>
      <c r="C588" s="201">
        <v>470618</v>
      </c>
      <c r="D588" t="s">
        <v>202</v>
      </c>
    </row>
    <row r="589" spans="1:4" x14ac:dyDescent="0.35">
      <c r="A589" s="202">
        <v>250</v>
      </c>
      <c r="B589" t="s">
        <v>9</v>
      </c>
      <c r="C589" s="201">
        <v>470701</v>
      </c>
      <c r="D589" t="s">
        <v>201</v>
      </c>
    </row>
    <row r="590" spans="1:4" x14ac:dyDescent="0.35">
      <c r="A590" s="202">
        <v>250</v>
      </c>
      <c r="B590" t="s">
        <v>9</v>
      </c>
      <c r="C590" s="201">
        <v>470703</v>
      </c>
      <c r="D590" t="s">
        <v>200</v>
      </c>
    </row>
    <row r="591" spans="1:4" x14ac:dyDescent="0.35">
      <c r="A591" s="202">
        <v>250</v>
      </c>
      <c r="B591" t="s">
        <v>9</v>
      </c>
      <c r="C591" s="201">
        <v>470704</v>
      </c>
      <c r="D591" t="s">
        <v>199</v>
      </c>
    </row>
    <row r="592" spans="1:4" x14ac:dyDescent="0.35">
      <c r="A592" s="202">
        <v>250</v>
      </c>
      <c r="B592" t="s">
        <v>9</v>
      </c>
      <c r="C592" s="201">
        <v>470705</v>
      </c>
      <c r="D592" t="s">
        <v>198</v>
      </c>
    </row>
    <row r="593" spans="1:4" x14ac:dyDescent="0.35">
      <c r="A593" s="202">
        <v>250</v>
      </c>
      <c r="B593" t="s">
        <v>9</v>
      </c>
      <c r="C593" s="201">
        <v>470706</v>
      </c>
      <c r="D593" t="s">
        <v>197</v>
      </c>
    </row>
    <row r="594" spans="1:4" x14ac:dyDescent="0.35">
      <c r="A594" s="202">
        <v>250</v>
      </c>
      <c r="B594" t="s">
        <v>9</v>
      </c>
      <c r="C594" s="201">
        <v>490102</v>
      </c>
      <c r="D594" t="s">
        <v>195</v>
      </c>
    </row>
    <row r="595" spans="1:4" x14ac:dyDescent="0.35">
      <c r="A595" s="202">
        <v>250</v>
      </c>
      <c r="B595" t="s">
        <v>9</v>
      </c>
      <c r="C595" s="201">
        <v>490108</v>
      </c>
      <c r="D595" t="s">
        <v>193</v>
      </c>
    </row>
    <row r="596" spans="1:4" x14ac:dyDescent="0.35">
      <c r="A596" s="202">
        <v>250</v>
      </c>
      <c r="B596" t="s">
        <v>9</v>
      </c>
      <c r="C596" s="201">
        <v>500509</v>
      </c>
      <c r="D596" t="s">
        <v>357</v>
      </c>
    </row>
    <row r="597" spans="1:4" x14ac:dyDescent="0.35">
      <c r="A597" s="202">
        <v>250</v>
      </c>
      <c r="B597" t="s">
        <v>9</v>
      </c>
      <c r="C597" s="201">
        <v>500901</v>
      </c>
      <c r="D597" t="s">
        <v>356</v>
      </c>
    </row>
    <row r="598" spans="1:4" x14ac:dyDescent="0.35">
      <c r="A598" s="202">
        <v>250</v>
      </c>
      <c r="B598" t="s">
        <v>9</v>
      </c>
      <c r="C598" s="201">
        <v>500903</v>
      </c>
      <c r="D598" t="s">
        <v>355</v>
      </c>
    </row>
    <row r="599" spans="1:4" x14ac:dyDescent="0.35">
      <c r="A599" s="202">
        <v>250</v>
      </c>
      <c r="B599" t="s">
        <v>9</v>
      </c>
      <c r="C599" s="201">
        <v>500907</v>
      </c>
      <c r="D599" t="s">
        <v>354</v>
      </c>
    </row>
    <row r="600" spans="1:4" x14ac:dyDescent="0.35">
      <c r="A600" s="202">
        <v>250</v>
      </c>
      <c r="B600" t="s">
        <v>9</v>
      </c>
      <c r="C600" s="201">
        <v>500908</v>
      </c>
      <c r="D600" t="s">
        <v>353</v>
      </c>
    </row>
    <row r="601" spans="1:4" x14ac:dyDescent="0.35">
      <c r="A601" s="202">
        <v>250</v>
      </c>
      <c r="B601" t="s">
        <v>9</v>
      </c>
      <c r="C601" s="201">
        <v>500910</v>
      </c>
      <c r="D601" t="s">
        <v>352</v>
      </c>
    </row>
    <row r="602" spans="1:4" x14ac:dyDescent="0.35">
      <c r="A602" s="202">
        <v>250</v>
      </c>
      <c r="B602" t="s">
        <v>9</v>
      </c>
      <c r="C602" s="201">
        <v>500911</v>
      </c>
      <c r="D602" t="s">
        <v>351</v>
      </c>
    </row>
    <row r="603" spans="1:4" x14ac:dyDescent="0.35">
      <c r="A603" s="202">
        <v>250</v>
      </c>
      <c r="B603" t="s">
        <v>9</v>
      </c>
      <c r="C603" s="201">
        <v>500912</v>
      </c>
      <c r="D603" t="s">
        <v>350</v>
      </c>
    </row>
    <row r="604" spans="1:4" x14ac:dyDescent="0.35">
      <c r="A604" s="202">
        <v>250</v>
      </c>
      <c r="B604" t="s">
        <v>9</v>
      </c>
      <c r="C604" s="201">
        <v>500914</v>
      </c>
      <c r="D604" t="s">
        <v>349</v>
      </c>
    </row>
    <row r="605" spans="1:4" x14ac:dyDescent="0.35">
      <c r="A605" s="202">
        <v>250</v>
      </c>
      <c r="B605" t="s">
        <v>9</v>
      </c>
      <c r="C605" s="201">
        <v>500915</v>
      </c>
      <c r="D605" t="s">
        <v>348</v>
      </c>
    </row>
    <row r="606" spans="1:4" x14ac:dyDescent="0.35">
      <c r="A606" s="202">
        <v>250</v>
      </c>
      <c r="B606" t="s">
        <v>9</v>
      </c>
      <c r="C606" s="201">
        <v>500916</v>
      </c>
      <c r="D606" t="s">
        <v>347</v>
      </c>
    </row>
    <row r="607" spans="1:4" x14ac:dyDescent="0.35">
      <c r="A607" s="202">
        <v>250</v>
      </c>
      <c r="B607" t="s">
        <v>9</v>
      </c>
      <c r="C607" s="201">
        <v>500999</v>
      </c>
      <c r="D607" t="s">
        <v>346</v>
      </c>
    </row>
    <row r="608" spans="1:4" x14ac:dyDescent="0.35">
      <c r="A608" s="202">
        <v>250</v>
      </c>
      <c r="B608" t="s">
        <v>9</v>
      </c>
      <c r="C608" s="201">
        <v>510001</v>
      </c>
      <c r="D608" t="s">
        <v>190</v>
      </c>
    </row>
    <row r="609" spans="1:4" x14ac:dyDescent="0.35">
      <c r="A609" s="202">
        <v>250</v>
      </c>
      <c r="B609" t="s">
        <v>9</v>
      </c>
      <c r="C609" s="201">
        <v>510602</v>
      </c>
      <c r="D609" t="s">
        <v>189</v>
      </c>
    </row>
    <row r="610" spans="1:4" x14ac:dyDescent="0.35">
      <c r="A610" s="202">
        <v>250</v>
      </c>
      <c r="B610" t="s">
        <v>9</v>
      </c>
      <c r="C610" s="201">
        <v>510701</v>
      </c>
      <c r="D610" t="s">
        <v>187</v>
      </c>
    </row>
    <row r="611" spans="1:4" x14ac:dyDescent="0.35">
      <c r="A611" s="202">
        <v>250</v>
      </c>
      <c r="B611" t="s">
        <v>9</v>
      </c>
      <c r="C611" s="201">
        <v>510706</v>
      </c>
      <c r="D611" t="s">
        <v>185</v>
      </c>
    </row>
    <row r="612" spans="1:4" x14ac:dyDescent="0.35">
      <c r="A612" s="202">
        <v>250</v>
      </c>
      <c r="B612" t="s">
        <v>9</v>
      </c>
      <c r="C612" s="201">
        <v>510709</v>
      </c>
      <c r="D612" t="s">
        <v>184</v>
      </c>
    </row>
    <row r="613" spans="1:4" x14ac:dyDescent="0.35">
      <c r="A613" s="202">
        <v>250</v>
      </c>
      <c r="B613" t="s">
        <v>9</v>
      </c>
      <c r="C613" s="201">
        <v>510710</v>
      </c>
      <c r="D613" t="s">
        <v>183</v>
      </c>
    </row>
    <row r="614" spans="1:4" x14ac:dyDescent="0.35">
      <c r="A614" s="202">
        <v>250</v>
      </c>
      <c r="B614" t="s">
        <v>9</v>
      </c>
      <c r="C614" s="201">
        <v>510711</v>
      </c>
      <c r="D614" t="s">
        <v>182</v>
      </c>
    </row>
    <row r="615" spans="1:4" x14ac:dyDescent="0.35">
      <c r="A615" s="202">
        <v>250</v>
      </c>
      <c r="B615" t="s">
        <v>9</v>
      </c>
      <c r="C615" s="201">
        <v>510712</v>
      </c>
      <c r="D615" t="s">
        <v>181</v>
      </c>
    </row>
    <row r="616" spans="1:4" x14ac:dyDescent="0.35">
      <c r="A616" s="202">
        <v>250</v>
      </c>
      <c r="B616" t="s">
        <v>9</v>
      </c>
      <c r="C616" s="201">
        <v>510714</v>
      </c>
      <c r="D616" t="s">
        <v>180</v>
      </c>
    </row>
    <row r="617" spans="1:4" x14ac:dyDescent="0.35">
      <c r="A617" s="202">
        <v>250</v>
      </c>
      <c r="B617" t="s">
        <v>9</v>
      </c>
      <c r="C617" s="201">
        <v>510716</v>
      </c>
      <c r="D617" t="s">
        <v>179</v>
      </c>
    </row>
    <row r="618" spans="1:4" x14ac:dyDescent="0.35">
      <c r="A618" s="202">
        <v>250</v>
      </c>
      <c r="B618" t="s">
        <v>9</v>
      </c>
      <c r="C618" s="201">
        <v>510801</v>
      </c>
      <c r="D618" t="s">
        <v>178</v>
      </c>
    </row>
    <row r="619" spans="1:4" x14ac:dyDescent="0.35">
      <c r="A619" s="202">
        <v>250</v>
      </c>
      <c r="B619" t="s">
        <v>9</v>
      </c>
      <c r="C619" s="201">
        <v>510806</v>
      </c>
      <c r="D619" t="s">
        <v>175</v>
      </c>
    </row>
    <row r="620" spans="1:4" x14ac:dyDescent="0.35">
      <c r="A620" s="202">
        <v>250</v>
      </c>
      <c r="B620" t="s">
        <v>9</v>
      </c>
      <c r="C620" s="201">
        <v>510809</v>
      </c>
      <c r="D620" t="s">
        <v>174</v>
      </c>
    </row>
    <row r="621" spans="1:4" x14ac:dyDescent="0.35">
      <c r="A621" s="202">
        <v>250</v>
      </c>
      <c r="B621" t="s">
        <v>9</v>
      </c>
      <c r="C621" s="201">
        <v>510811</v>
      </c>
      <c r="D621" t="s">
        <v>173</v>
      </c>
    </row>
    <row r="622" spans="1:4" x14ac:dyDescent="0.35">
      <c r="A622" s="202">
        <v>250</v>
      </c>
      <c r="B622" t="s">
        <v>9</v>
      </c>
      <c r="C622" s="201">
        <v>510813</v>
      </c>
      <c r="D622" t="s">
        <v>172</v>
      </c>
    </row>
    <row r="623" spans="1:4" x14ac:dyDescent="0.35">
      <c r="A623" s="202">
        <v>250</v>
      </c>
      <c r="B623" t="s">
        <v>9</v>
      </c>
      <c r="C623" s="201">
        <v>510901</v>
      </c>
      <c r="D623" t="s">
        <v>171</v>
      </c>
    </row>
    <row r="624" spans="1:4" x14ac:dyDescent="0.35">
      <c r="A624" s="202">
        <v>250</v>
      </c>
      <c r="B624" t="s">
        <v>9</v>
      </c>
      <c r="C624" s="201">
        <v>510902</v>
      </c>
      <c r="D624" t="s">
        <v>170</v>
      </c>
    </row>
    <row r="625" spans="1:4" x14ac:dyDescent="0.35">
      <c r="A625" s="202">
        <v>250</v>
      </c>
      <c r="B625" t="s">
        <v>9</v>
      </c>
      <c r="C625" s="201">
        <v>510905</v>
      </c>
      <c r="D625" t="s">
        <v>345</v>
      </c>
    </row>
    <row r="626" spans="1:4" x14ac:dyDescent="0.35">
      <c r="A626" s="202">
        <v>250</v>
      </c>
      <c r="B626" t="s">
        <v>9</v>
      </c>
      <c r="C626" s="201">
        <v>510906</v>
      </c>
      <c r="D626" t="s">
        <v>169</v>
      </c>
    </row>
    <row r="627" spans="1:4" x14ac:dyDescent="0.35">
      <c r="A627" s="202">
        <v>250</v>
      </c>
      <c r="B627" t="s">
        <v>9</v>
      </c>
      <c r="C627" s="201">
        <v>510907</v>
      </c>
      <c r="D627" t="s">
        <v>168</v>
      </c>
    </row>
    <row r="628" spans="1:4" x14ac:dyDescent="0.35">
      <c r="A628" s="202">
        <v>250</v>
      </c>
      <c r="B628" t="s">
        <v>9</v>
      </c>
      <c r="C628" s="201">
        <v>510908</v>
      </c>
      <c r="D628" t="s">
        <v>167</v>
      </c>
    </row>
    <row r="629" spans="1:4" x14ac:dyDescent="0.35">
      <c r="A629" s="202">
        <v>250</v>
      </c>
      <c r="B629" t="s">
        <v>9</v>
      </c>
      <c r="C629" s="201">
        <v>510909</v>
      </c>
      <c r="D629" t="s">
        <v>166</v>
      </c>
    </row>
    <row r="630" spans="1:4" x14ac:dyDescent="0.35">
      <c r="A630" s="202">
        <v>250</v>
      </c>
      <c r="B630" t="s">
        <v>9</v>
      </c>
      <c r="C630" s="201">
        <v>510910</v>
      </c>
      <c r="D630" t="s">
        <v>165</v>
      </c>
    </row>
    <row r="631" spans="1:4" x14ac:dyDescent="0.35">
      <c r="A631" s="202">
        <v>250</v>
      </c>
      <c r="B631" t="s">
        <v>9</v>
      </c>
      <c r="C631" s="201">
        <v>510911</v>
      </c>
      <c r="D631" t="s">
        <v>164</v>
      </c>
    </row>
    <row r="632" spans="1:4" x14ac:dyDescent="0.35">
      <c r="A632" s="202">
        <v>250</v>
      </c>
      <c r="B632" t="s">
        <v>9</v>
      </c>
      <c r="C632" s="201">
        <v>510915</v>
      </c>
      <c r="D632" t="s">
        <v>163</v>
      </c>
    </row>
    <row r="633" spans="1:4" x14ac:dyDescent="0.35">
      <c r="A633" s="202">
        <v>250</v>
      </c>
      <c r="B633" t="s">
        <v>9</v>
      </c>
      <c r="C633" s="201">
        <v>510916</v>
      </c>
      <c r="D633" t="s">
        <v>162</v>
      </c>
    </row>
    <row r="634" spans="1:4" x14ac:dyDescent="0.35">
      <c r="A634" s="202">
        <v>250</v>
      </c>
      <c r="B634" t="s">
        <v>9</v>
      </c>
      <c r="C634" s="201">
        <v>510919</v>
      </c>
      <c r="D634" t="s">
        <v>161</v>
      </c>
    </row>
    <row r="635" spans="1:4" x14ac:dyDescent="0.35">
      <c r="A635" s="202">
        <v>250</v>
      </c>
      <c r="B635" t="s">
        <v>9</v>
      </c>
      <c r="C635" s="201">
        <v>510920</v>
      </c>
      <c r="D635" t="s">
        <v>160</v>
      </c>
    </row>
    <row r="636" spans="1:4" x14ac:dyDescent="0.35">
      <c r="A636" s="202">
        <v>250</v>
      </c>
      <c r="B636" t="s">
        <v>9</v>
      </c>
      <c r="C636" s="201">
        <v>511009</v>
      </c>
      <c r="D636" t="s">
        <v>159</v>
      </c>
    </row>
    <row r="637" spans="1:4" x14ac:dyDescent="0.35">
      <c r="A637" s="202">
        <v>250</v>
      </c>
      <c r="B637" t="s">
        <v>9</v>
      </c>
      <c r="C637" s="201">
        <v>511012</v>
      </c>
      <c r="D637" t="s">
        <v>158</v>
      </c>
    </row>
    <row r="638" spans="1:4" x14ac:dyDescent="0.35">
      <c r="A638" s="202">
        <v>250</v>
      </c>
      <c r="B638" t="s">
        <v>9</v>
      </c>
      <c r="C638" s="201">
        <v>511504</v>
      </c>
      <c r="D638" t="s">
        <v>157</v>
      </c>
    </row>
    <row r="639" spans="1:4" x14ac:dyDescent="0.35">
      <c r="A639" s="202">
        <v>250</v>
      </c>
      <c r="B639" t="s">
        <v>9</v>
      </c>
      <c r="C639" s="201">
        <v>511802</v>
      </c>
      <c r="D639" t="s">
        <v>344</v>
      </c>
    </row>
    <row r="640" spans="1:4" x14ac:dyDescent="0.35">
      <c r="A640" s="202">
        <v>250</v>
      </c>
      <c r="B640" t="s">
        <v>9</v>
      </c>
      <c r="C640" s="201">
        <v>511803</v>
      </c>
      <c r="D640" t="s">
        <v>343</v>
      </c>
    </row>
    <row r="641" spans="1:4" x14ac:dyDescent="0.35">
      <c r="A641" s="202">
        <v>250</v>
      </c>
      <c r="B641" t="s">
        <v>9</v>
      </c>
      <c r="C641" s="201">
        <v>511804</v>
      </c>
      <c r="D641" t="s">
        <v>342</v>
      </c>
    </row>
    <row r="642" spans="1:4" x14ac:dyDescent="0.35">
      <c r="A642" s="202">
        <v>250</v>
      </c>
      <c r="B642" t="s">
        <v>9</v>
      </c>
      <c r="C642" s="201">
        <v>512201</v>
      </c>
      <c r="D642" t="s">
        <v>156</v>
      </c>
    </row>
    <row r="643" spans="1:4" x14ac:dyDescent="0.35">
      <c r="A643" s="202">
        <v>250</v>
      </c>
      <c r="B643" t="s">
        <v>9</v>
      </c>
      <c r="C643" s="201">
        <v>512202</v>
      </c>
      <c r="D643" t="s">
        <v>155</v>
      </c>
    </row>
    <row r="644" spans="1:4" x14ac:dyDescent="0.35">
      <c r="A644" s="202">
        <v>250</v>
      </c>
      <c r="B644" t="s">
        <v>9</v>
      </c>
      <c r="C644" s="201">
        <v>512206</v>
      </c>
      <c r="D644" t="s">
        <v>154</v>
      </c>
    </row>
    <row r="645" spans="1:4" x14ac:dyDescent="0.35">
      <c r="A645" s="202">
        <v>250</v>
      </c>
      <c r="B645" t="s">
        <v>9</v>
      </c>
      <c r="C645" s="201">
        <v>512207</v>
      </c>
      <c r="D645" t="s">
        <v>341</v>
      </c>
    </row>
    <row r="646" spans="1:4" x14ac:dyDescent="0.35">
      <c r="A646" s="202">
        <v>250</v>
      </c>
      <c r="B646" t="s">
        <v>9</v>
      </c>
      <c r="C646" s="201">
        <v>512208</v>
      </c>
      <c r="D646" t="s">
        <v>340</v>
      </c>
    </row>
    <row r="647" spans="1:4" x14ac:dyDescent="0.35">
      <c r="A647" s="202">
        <v>250</v>
      </c>
      <c r="B647" t="s">
        <v>9</v>
      </c>
      <c r="C647" s="201">
        <v>512209</v>
      </c>
      <c r="D647" t="s">
        <v>339</v>
      </c>
    </row>
    <row r="648" spans="1:4" x14ac:dyDescent="0.35">
      <c r="A648" s="202">
        <v>250</v>
      </c>
      <c r="B648" t="s">
        <v>9</v>
      </c>
      <c r="C648" s="201">
        <v>512212</v>
      </c>
      <c r="D648" t="s">
        <v>338</v>
      </c>
    </row>
    <row r="649" spans="1:4" x14ac:dyDescent="0.35">
      <c r="A649" s="202">
        <v>250</v>
      </c>
      <c r="B649" t="s">
        <v>9</v>
      </c>
      <c r="C649" s="201">
        <v>512213</v>
      </c>
      <c r="D649" t="s">
        <v>153</v>
      </c>
    </row>
    <row r="650" spans="1:4" x14ac:dyDescent="0.35">
      <c r="A650" s="202">
        <v>250</v>
      </c>
      <c r="B650" t="s">
        <v>9</v>
      </c>
      <c r="C650" s="201">
        <v>512604</v>
      </c>
      <c r="D650" t="s">
        <v>151</v>
      </c>
    </row>
    <row r="651" spans="1:4" x14ac:dyDescent="0.35">
      <c r="A651" s="202">
        <v>250</v>
      </c>
      <c r="B651" t="s">
        <v>9</v>
      </c>
      <c r="C651" s="201">
        <v>512605</v>
      </c>
      <c r="D651" t="s">
        <v>337</v>
      </c>
    </row>
    <row r="652" spans="1:4" x14ac:dyDescent="0.35">
      <c r="A652" s="202">
        <v>250</v>
      </c>
      <c r="B652" t="s">
        <v>9</v>
      </c>
      <c r="C652" s="201">
        <v>513101</v>
      </c>
      <c r="D652" t="s">
        <v>336</v>
      </c>
    </row>
    <row r="653" spans="1:4" x14ac:dyDescent="0.35">
      <c r="A653" s="202">
        <v>250</v>
      </c>
      <c r="B653" t="s">
        <v>9</v>
      </c>
      <c r="C653" s="201">
        <v>513103</v>
      </c>
      <c r="D653" t="s">
        <v>335</v>
      </c>
    </row>
    <row r="654" spans="1:4" x14ac:dyDescent="0.35">
      <c r="A654" s="202">
        <v>250</v>
      </c>
      <c r="B654" t="s">
        <v>9</v>
      </c>
      <c r="C654" s="201">
        <v>513104</v>
      </c>
      <c r="D654" t="s">
        <v>334</v>
      </c>
    </row>
    <row r="655" spans="1:4" x14ac:dyDescent="0.35">
      <c r="A655" s="202">
        <v>250</v>
      </c>
      <c r="B655" t="s">
        <v>9</v>
      </c>
      <c r="C655" s="201">
        <v>513206</v>
      </c>
      <c r="D655" t="s">
        <v>333</v>
      </c>
    </row>
    <row r="656" spans="1:4" x14ac:dyDescent="0.35">
      <c r="A656" s="202">
        <v>250</v>
      </c>
      <c r="B656" t="s">
        <v>9</v>
      </c>
      <c r="C656" s="201">
        <v>513501</v>
      </c>
      <c r="D656" t="s">
        <v>150</v>
      </c>
    </row>
    <row r="657" spans="1:4" x14ac:dyDescent="0.35">
      <c r="A657" s="202">
        <v>250</v>
      </c>
      <c r="B657" t="s">
        <v>9</v>
      </c>
      <c r="C657" s="201">
        <v>513502</v>
      </c>
      <c r="D657" t="s">
        <v>149</v>
      </c>
    </row>
    <row r="658" spans="1:4" x14ac:dyDescent="0.35">
      <c r="A658" s="202">
        <v>250</v>
      </c>
      <c r="B658" t="s">
        <v>9</v>
      </c>
      <c r="C658" s="201">
        <v>513503</v>
      </c>
      <c r="D658" t="s">
        <v>148</v>
      </c>
    </row>
    <row r="659" spans="1:4" x14ac:dyDescent="0.35">
      <c r="A659" s="202">
        <v>250</v>
      </c>
      <c r="B659" t="s">
        <v>9</v>
      </c>
      <c r="C659" s="201">
        <v>513599</v>
      </c>
      <c r="D659" t="s">
        <v>147</v>
      </c>
    </row>
    <row r="660" spans="1:4" x14ac:dyDescent="0.35">
      <c r="A660" s="202">
        <v>250</v>
      </c>
      <c r="B660" t="s">
        <v>9</v>
      </c>
      <c r="C660" s="201">
        <v>513801</v>
      </c>
      <c r="D660" t="s">
        <v>146</v>
      </c>
    </row>
    <row r="661" spans="1:4" x14ac:dyDescent="0.35">
      <c r="A661" s="202">
        <v>250</v>
      </c>
      <c r="B661" t="s">
        <v>9</v>
      </c>
      <c r="C661" s="201">
        <v>513901</v>
      </c>
      <c r="D661" t="s">
        <v>332</v>
      </c>
    </row>
    <row r="662" spans="1:4" x14ac:dyDescent="0.35">
      <c r="A662" s="202">
        <v>250</v>
      </c>
      <c r="B662" t="s">
        <v>9</v>
      </c>
      <c r="C662" s="201">
        <v>513999</v>
      </c>
      <c r="D662" t="s">
        <v>144</v>
      </c>
    </row>
    <row r="663" spans="1:4" x14ac:dyDescent="0.35">
      <c r="A663" s="202">
        <v>250</v>
      </c>
      <c r="B663" t="s">
        <v>9</v>
      </c>
      <c r="C663" s="201">
        <v>520201</v>
      </c>
      <c r="D663" t="s">
        <v>143</v>
      </c>
    </row>
    <row r="664" spans="1:4" x14ac:dyDescent="0.35">
      <c r="A664" s="202">
        <v>250</v>
      </c>
      <c r="B664" t="s">
        <v>9</v>
      </c>
      <c r="C664" s="201">
        <v>520203</v>
      </c>
      <c r="D664" t="s">
        <v>142</v>
      </c>
    </row>
    <row r="665" spans="1:4" x14ac:dyDescent="0.35">
      <c r="A665" s="202">
        <v>250</v>
      </c>
      <c r="B665" t="s">
        <v>9</v>
      </c>
      <c r="C665" s="201">
        <v>520205</v>
      </c>
      <c r="D665" t="s">
        <v>140</v>
      </c>
    </row>
    <row r="666" spans="1:4" x14ac:dyDescent="0.35">
      <c r="A666" s="202">
        <v>250</v>
      </c>
      <c r="B666" t="s">
        <v>9</v>
      </c>
      <c r="C666" s="201">
        <v>520213</v>
      </c>
      <c r="D666" t="s">
        <v>137</v>
      </c>
    </row>
    <row r="667" spans="1:4" x14ac:dyDescent="0.35">
      <c r="A667" s="202">
        <v>250</v>
      </c>
      <c r="B667" t="s">
        <v>9</v>
      </c>
      <c r="C667" s="201">
        <v>520216</v>
      </c>
      <c r="D667" t="s">
        <v>136</v>
      </c>
    </row>
    <row r="668" spans="1:4" x14ac:dyDescent="0.35">
      <c r="A668" s="202">
        <v>250</v>
      </c>
      <c r="B668" t="s">
        <v>9</v>
      </c>
      <c r="C668" s="201">
        <v>520406</v>
      </c>
      <c r="D668" t="s">
        <v>331</v>
      </c>
    </row>
    <row r="669" spans="1:4" x14ac:dyDescent="0.35">
      <c r="A669" s="202">
        <v>250</v>
      </c>
      <c r="B669" t="s">
        <v>9</v>
      </c>
      <c r="C669" s="201">
        <v>520408</v>
      </c>
      <c r="D669" t="s">
        <v>330</v>
      </c>
    </row>
    <row r="670" spans="1:4" x14ac:dyDescent="0.35">
      <c r="A670" s="202">
        <v>250</v>
      </c>
      <c r="B670" t="s">
        <v>9</v>
      </c>
      <c r="C670" s="201">
        <v>520410</v>
      </c>
      <c r="D670" t="s">
        <v>329</v>
      </c>
    </row>
    <row r="671" spans="1:4" x14ac:dyDescent="0.35">
      <c r="A671" s="202">
        <v>250</v>
      </c>
      <c r="B671" t="s">
        <v>9</v>
      </c>
      <c r="C671" s="201">
        <v>520411</v>
      </c>
      <c r="D671" t="s">
        <v>328</v>
      </c>
    </row>
    <row r="672" spans="1:4" x14ac:dyDescent="0.35">
      <c r="A672" s="202">
        <v>250</v>
      </c>
      <c r="B672" t="s">
        <v>9</v>
      </c>
      <c r="C672" s="201">
        <v>520803</v>
      </c>
      <c r="D672" t="s">
        <v>327</v>
      </c>
    </row>
    <row r="673" spans="1:4" x14ac:dyDescent="0.35">
      <c r="A673" s="202">
        <v>250</v>
      </c>
      <c r="B673" t="s">
        <v>9</v>
      </c>
      <c r="C673" s="201">
        <v>520901</v>
      </c>
      <c r="D673" t="s">
        <v>133</v>
      </c>
    </row>
    <row r="674" spans="1:4" x14ac:dyDescent="0.35">
      <c r="A674" s="202">
        <v>250</v>
      </c>
      <c r="B674" t="s">
        <v>9</v>
      </c>
      <c r="C674" s="201">
        <v>520904</v>
      </c>
      <c r="D674" t="s">
        <v>132</v>
      </c>
    </row>
    <row r="675" spans="1:4" x14ac:dyDescent="0.35">
      <c r="A675" s="202">
        <v>250</v>
      </c>
      <c r="B675" t="s">
        <v>9</v>
      </c>
      <c r="C675" s="201">
        <v>520905</v>
      </c>
      <c r="D675" t="s">
        <v>131</v>
      </c>
    </row>
    <row r="676" spans="1:4" x14ac:dyDescent="0.35">
      <c r="A676" s="202">
        <v>250</v>
      </c>
      <c r="B676" t="s">
        <v>9</v>
      </c>
      <c r="C676" s="201">
        <v>520906</v>
      </c>
      <c r="D676" t="s">
        <v>130</v>
      </c>
    </row>
    <row r="677" spans="1:4" x14ac:dyDescent="0.35">
      <c r="A677" s="202">
        <v>250</v>
      </c>
      <c r="B677" t="s">
        <v>9</v>
      </c>
      <c r="C677" s="201">
        <v>520907</v>
      </c>
      <c r="D677" t="s">
        <v>326</v>
      </c>
    </row>
    <row r="678" spans="1:4" x14ac:dyDescent="0.35">
      <c r="A678" s="202">
        <v>250</v>
      </c>
      <c r="B678" t="s">
        <v>9</v>
      </c>
      <c r="C678" s="201">
        <v>520908</v>
      </c>
      <c r="D678" t="s">
        <v>325</v>
      </c>
    </row>
    <row r="679" spans="1:4" x14ac:dyDescent="0.35">
      <c r="A679" s="202">
        <v>250</v>
      </c>
      <c r="B679" t="s">
        <v>9</v>
      </c>
      <c r="C679" s="201">
        <v>520909</v>
      </c>
      <c r="D679" t="s">
        <v>129</v>
      </c>
    </row>
    <row r="680" spans="1:4" x14ac:dyDescent="0.35">
      <c r="A680" s="202">
        <v>250</v>
      </c>
      <c r="B680" t="s">
        <v>9</v>
      </c>
      <c r="C680" s="201">
        <v>520910</v>
      </c>
      <c r="D680" t="s">
        <v>128</v>
      </c>
    </row>
    <row r="681" spans="1:4" x14ac:dyDescent="0.35">
      <c r="A681" s="202">
        <v>250</v>
      </c>
      <c r="B681" t="s">
        <v>9</v>
      </c>
      <c r="C681" s="201">
        <v>520999</v>
      </c>
      <c r="D681" t="s">
        <v>127</v>
      </c>
    </row>
    <row r="682" spans="1:4" x14ac:dyDescent="0.35">
      <c r="A682" s="202">
        <v>250</v>
      </c>
      <c r="B682" t="s">
        <v>9</v>
      </c>
      <c r="C682" s="201">
        <v>521001</v>
      </c>
      <c r="D682" t="s">
        <v>126</v>
      </c>
    </row>
    <row r="683" spans="1:4" x14ac:dyDescent="0.35">
      <c r="A683" s="202">
        <v>250</v>
      </c>
      <c r="B683" t="s">
        <v>9</v>
      </c>
      <c r="C683" s="201">
        <v>521401</v>
      </c>
      <c r="D683" t="s">
        <v>125</v>
      </c>
    </row>
    <row r="684" spans="1:4" x14ac:dyDescent="0.35">
      <c r="A684" s="202">
        <v>250</v>
      </c>
      <c r="B684" t="s">
        <v>9</v>
      </c>
      <c r="C684" s="201">
        <v>521501</v>
      </c>
      <c r="D684" t="s">
        <v>324</v>
      </c>
    </row>
    <row r="685" spans="1:4" x14ac:dyDescent="0.35">
      <c r="A685" s="202">
        <v>250</v>
      </c>
      <c r="B685" t="s">
        <v>9</v>
      </c>
      <c r="C685" s="201">
        <v>521801</v>
      </c>
      <c r="D685" t="s">
        <v>323</v>
      </c>
    </row>
    <row r="686" spans="1:4" x14ac:dyDescent="0.35">
      <c r="A686" s="202">
        <v>250</v>
      </c>
      <c r="B686" t="s">
        <v>9</v>
      </c>
      <c r="C686" s="201">
        <v>521803</v>
      </c>
      <c r="D686" t="s">
        <v>124</v>
      </c>
    </row>
    <row r="687" spans="1:4" x14ac:dyDescent="0.35">
      <c r="A687" s="202">
        <v>250</v>
      </c>
      <c r="B687" t="s">
        <v>9</v>
      </c>
      <c r="C687" s="201">
        <v>521804</v>
      </c>
      <c r="D687" t="s">
        <v>123</v>
      </c>
    </row>
    <row r="688" spans="1:4" x14ac:dyDescent="0.35">
      <c r="A688" s="202">
        <v>250</v>
      </c>
      <c r="B688" t="s">
        <v>9</v>
      </c>
      <c r="C688" s="201">
        <v>521899</v>
      </c>
      <c r="D688" t="s">
        <v>122</v>
      </c>
    </row>
    <row r="689" spans="1:4" x14ac:dyDescent="0.35">
      <c r="A689" s="202">
        <v>250</v>
      </c>
      <c r="B689" t="s">
        <v>9</v>
      </c>
      <c r="C689" s="201">
        <v>521902</v>
      </c>
      <c r="D689" t="s">
        <v>322</v>
      </c>
    </row>
    <row r="690" spans="1:4" x14ac:dyDescent="0.35">
      <c r="A690" s="202">
        <v>250</v>
      </c>
      <c r="B690" t="s">
        <v>9</v>
      </c>
      <c r="C690" s="201">
        <v>521904</v>
      </c>
      <c r="D690" t="s">
        <v>321</v>
      </c>
    </row>
    <row r="691" spans="1:4" x14ac:dyDescent="0.35">
      <c r="A691" s="202">
        <v>250</v>
      </c>
      <c r="B691" t="s">
        <v>9</v>
      </c>
      <c r="C691" s="201">
        <v>521909</v>
      </c>
      <c r="D691" t="s">
        <v>121</v>
      </c>
    </row>
    <row r="692" spans="1:4" x14ac:dyDescent="0.35">
      <c r="A692" s="202">
        <v>250</v>
      </c>
      <c r="B692" t="s">
        <v>9</v>
      </c>
      <c r="C692" s="201">
        <v>999999</v>
      </c>
      <c r="D692" t="s">
        <v>120</v>
      </c>
    </row>
    <row r="693" spans="1:4" x14ac:dyDescent="0.35">
      <c r="A693" s="202">
        <v>180</v>
      </c>
      <c r="B693" t="s">
        <v>10</v>
      </c>
      <c r="C693" s="203" t="s">
        <v>320</v>
      </c>
      <c r="D693" t="s">
        <v>319</v>
      </c>
    </row>
    <row r="694" spans="1:4" x14ac:dyDescent="0.35">
      <c r="A694" s="202">
        <v>180</v>
      </c>
      <c r="B694" t="s">
        <v>10</v>
      </c>
      <c r="C694" s="203" t="s">
        <v>314</v>
      </c>
      <c r="D694" t="s">
        <v>313</v>
      </c>
    </row>
    <row r="695" spans="1:4" x14ac:dyDescent="0.35">
      <c r="A695" s="202">
        <v>180</v>
      </c>
      <c r="B695" t="s">
        <v>10</v>
      </c>
      <c r="C695" s="203" t="s">
        <v>312</v>
      </c>
      <c r="D695" t="s">
        <v>311</v>
      </c>
    </row>
    <row r="696" spans="1:4" x14ac:dyDescent="0.35">
      <c r="A696" s="202">
        <v>180</v>
      </c>
      <c r="B696" t="s">
        <v>10</v>
      </c>
      <c r="C696" s="203" t="s">
        <v>310</v>
      </c>
      <c r="D696" t="s">
        <v>309</v>
      </c>
    </row>
    <row r="697" spans="1:4" x14ac:dyDescent="0.35">
      <c r="A697" s="202">
        <v>180</v>
      </c>
      <c r="B697" t="s">
        <v>10</v>
      </c>
      <c r="C697" s="203" t="s">
        <v>304</v>
      </c>
      <c r="D697" t="s">
        <v>303</v>
      </c>
    </row>
    <row r="698" spans="1:4" x14ac:dyDescent="0.35">
      <c r="A698" s="202">
        <v>180</v>
      </c>
      <c r="B698" t="s">
        <v>10</v>
      </c>
      <c r="C698" s="203" t="s">
        <v>405</v>
      </c>
      <c r="D698" t="s">
        <v>404</v>
      </c>
    </row>
    <row r="699" spans="1:4" x14ac:dyDescent="0.35">
      <c r="A699" s="202">
        <v>180</v>
      </c>
      <c r="B699" t="s">
        <v>10</v>
      </c>
      <c r="C699" s="203" t="s">
        <v>403</v>
      </c>
      <c r="D699" t="s">
        <v>402</v>
      </c>
    </row>
    <row r="700" spans="1:4" x14ac:dyDescent="0.35">
      <c r="A700" s="202">
        <v>180</v>
      </c>
      <c r="B700" t="s">
        <v>10</v>
      </c>
      <c r="C700" s="203" t="s">
        <v>302</v>
      </c>
      <c r="D700" t="s">
        <v>301</v>
      </c>
    </row>
    <row r="701" spans="1:4" x14ac:dyDescent="0.35">
      <c r="A701" s="202">
        <v>180</v>
      </c>
      <c r="B701" t="s">
        <v>10</v>
      </c>
      <c r="C701" s="203" t="s">
        <v>298</v>
      </c>
      <c r="D701" t="s">
        <v>297</v>
      </c>
    </row>
    <row r="702" spans="1:4" x14ac:dyDescent="0.35">
      <c r="A702" s="202">
        <v>180</v>
      </c>
      <c r="B702" t="s">
        <v>10</v>
      </c>
      <c r="C702" s="203" t="s">
        <v>296</v>
      </c>
      <c r="D702" t="s">
        <v>295</v>
      </c>
    </row>
    <row r="703" spans="1:4" x14ac:dyDescent="0.35">
      <c r="A703" s="202">
        <v>180</v>
      </c>
      <c r="B703" t="s">
        <v>10</v>
      </c>
      <c r="C703" s="203" t="s">
        <v>294</v>
      </c>
      <c r="D703" t="s">
        <v>293</v>
      </c>
    </row>
    <row r="704" spans="1:4" x14ac:dyDescent="0.35">
      <c r="A704" s="202">
        <v>180</v>
      </c>
      <c r="B704" t="s">
        <v>10</v>
      </c>
      <c r="C704" s="203" t="s">
        <v>399</v>
      </c>
      <c r="D704" t="s">
        <v>398</v>
      </c>
    </row>
    <row r="705" spans="1:4" x14ac:dyDescent="0.35">
      <c r="A705" s="202">
        <v>180</v>
      </c>
      <c r="B705" t="s">
        <v>10</v>
      </c>
      <c r="C705" s="203" t="s">
        <v>397</v>
      </c>
      <c r="D705" t="s">
        <v>396</v>
      </c>
    </row>
    <row r="706" spans="1:4" x14ac:dyDescent="0.35">
      <c r="A706" s="202">
        <v>180</v>
      </c>
      <c r="B706" t="s">
        <v>10</v>
      </c>
      <c r="C706" s="201">
        <v>100105</v>
      </c>
      <c r="D706" t="s">
        <v>429</v>
      </c>
    </row>
    <row r="707" spans="1:4" x14ac:dyDescent="0.35">
      <c r="A707" s="202">
        <v>180</v>
      </c>
      <c r="B707" t="s">
        <v>10</v>
      </c>
      <c r="C707" s="201">
        <v>100202</v>
      </c>
      <c r="D707" t="s">
        <v>428</v>
      </c>
    </row>
    <row r="708" spans="1:4" x14ac:dyDescent="0.35">
      <c r="A708" s="202">
        <v>180</v>
      </c>
      <c r="B708" t="s">
        <v>10</v>
      </c>
      <c r="C708" s="201">
        <v>100299</v>
      </c>
      <c r="D708" t="s">
        <v>427</v>
      </c>
    </row>
    <row r="709" spans="1:4" x14ac:dyDescent="0.35">
      <c r="A709" s="202">
        <v>180</v>
      </c>
      <c r="B709" t="s">
        <v>10</v>
      </c>
      <c r="C709" s="201">
        <v>110103</v>
      </c>
      <c r="D709" t="s">
        <v>292</v>
      </c>
    </row>
    <row r="710" spans="1:4" x14ac:dyDescent="0.35">
      <c r="A710" s="202">
        <v>180</v>
      </c>
      <c r="B710" t="s">
        <v>10</v>
      </c>
      <c r="C710" s="201">
        <v>110201</v>
      </c>
      <c r="D710" t="s">
        <v>291</v>
      </c>
    </row>
    <row r="711" spans="1:4" x14ac:dyDescent="0.35">
      <c r="A711" s="202">
        <v>180</v>
      </c>
      <c r="B711" t="s">
        <v>10</v>
      </c>
      <c r="C711" s="201">
        <v>110202</v>
      </c>
      <c r="D711" t="s">
        <v>290</v>
      </c>
    </row>
    <row r="712" spans="1:4" x14ac:dyDescent="0.35">
      <c r="A712" s="202">
        <v>180</v>
      </c>
      <c r="B712" t="s">
        <v>10</v>
      </c>
      <c r="C712" s="201">
        <v>110301</v>
      </c>
      <c r="D712" t="s">
        <v>289</v>
      </c>
    </row>
    <row r="713" spans="1:4" x14ac:dyDescent="0.35">
      <c r="A713" s="202">
        <v>180</v>
      </c>
      <c r="B713" t="s">
        <v>10</v>
      </c>
      <c r="C713" s="201">
        <v>110501</v>
      </c>
      <c r="D713" t="s">
        <v>395</v>
      </c>
    </row>
    <row r="714" spans="1:4" x14ac:dyDescent="0.35">
      <c r="A714" s="202">
        <v>180</v>
      </c>
      <c r="B714" t="s">
        <v>10</v>
      </c>
      <c r="C714" s="201">
        <v>110701</v>
      </c>
      <c r="D714" t="s">
        <v>394</v>
      </c>
    </row>
    <row r="715" spans="1:4" x14ac:dyDescent="0.35">
      <c r="A715" s="202">
        <v>180</v>
      </c>
      <c r="B715" t="s">
        <v>10</v>
      </c>
      <c r="C715" s="201">
        <v>110802</v>
      </c>
      <c r="D715" t="s">
        <v>288</v>
      </c>
    </row>
    <row r="716" spans="1:4" x14ac:dyDescent="0.35">
      <c r="A716" s="202">
        <v>180</v>
      </c>
      <c r="B716" t="s">
        <v>10</v>
      </c>
      <c r="C716" s="201">
        <v>110901</v>
      </c>
      <c r="D716" t="s">
        <v>393</v>
      </c>
    </row>
    <row r="717" spans="1:4" x14ac:dyDescent="0.35">
      <c r="A717" s="202">
        <v>180</v>
      </c>
      <c r="B717" t="s">
        <v>10</v>
      </c>
      <c r="C717" s="201">
        <v>110902</v>
      </c>
      <c r="D717" t="s">
        <v>392</v>
      </c>
    </row>
    <row r="718" spans="1:4" x14ac:dyDescent="0.35">
      <c r="A718" s="202">
        <v>180</v>
      </c>
      <c r="B718" t="s">
        <v>10</v>
      </c>
      <c r="C718" s="201">
        <v>111001</v>
      </c>
      <c r="D718" t="s">
        <v>287</v>
      </c>
    </row>
    <row r="719" spans="1:4" x14ac:dyDescent="0.35">
      <c r="A719" s="202">
        <v>180</v>
      </c>
      <c r="B719" t="s">
        <v>10</v>
      </c>
      <c r="C719" s="201">
        <v>111002</v>
      </c>
      <c r="D719" t="s">
        <v>286</v>
      </c>
    </row>
    <row r="720" spans="1:4" x14ac:dyDescent="0.35">
      <c r="A720" s="202">
        <v>180</v>
      </c>
      <c r="B720" t="s">
        <v>10</v>
      </c>
      <c r="C720" s="201">
        <v>111003</v>
      </c>
      <c r="D720" t="s">
        <v>285</v>
      </c>
    </row>
    <row r="721" spans="1:4" x14ac:dyDescent="0.35">
      <c r="A721" s="202">
        <v>180</v>
      </c>
      <c r="B721" t="s">
        <v>10</v>
      </c>
      <c r="C721" s="201">
        <v>111006</v>
      </c>
      <c r="D721" t="s">
        <v>284</v>
      </c>
    </row>
    <row r="722" spans="1:4" x14ac:dyDescent="0.35">
      <c r="A722" s="202">
        <v>180</v>
      </c>
      <c r="B722" t="s">
        <v>10</v>
      </c>
      <c r="C722" s="201">
        <v>120500</v>
      </c>
      <c r="D722" t="s">
        <v>275</v>
      </c>
    </row>
    <row r="723" spans="1:4" x14ac:dyDescent="0.35">
      <c r="A723" s="202">
        <v>180</v>
      </c>
      <c r="B723" t="s">
        <v>10</v>
      </c>
      <c r="C723" s="201">
        <v>120501</v>
      </c>
      <c r="D723" t="s">
        <v>274</v>
      </c>
    </row>
    <row r="724" spans="1:4" x14ac:dyDescent="0.35">
      <c r="A724" s="202">
        <v>180</v>
      </c>
      <c r="B724" t="s">
        <v>10</v>
      </c>
      <c r="C724" s="201">
        <v>120503</v>
      </c>
      <c r="D724" t="s">
        <v>273</v>
      </c>
    </row>
    <row r="725" spans="1:4" x14ac:dyDescent="0.35">
      <c r="A725" s="202">
        <v>180</v>
      </c>
      <c r="B725" t="s">
        <v>10</v>
      </c>
      <c r="C725" s="201">
        <v>120504</v>
      </c>
      <c r="D725" t="s">
        <v>272</v>
      </c>
    </row>
    <row r="726" spans="1:4" x14ac:dyDescent="0.35">
      <c r="A726" s="202">
        <v>180</v>
      </c>
      <c r="B726" t="s">
        <v>10</v>
      </c>
      <c r="C726" s="201">
        <v>120506</v>
      </c>
      <c r="D726" t="s">
        <v>426</v>
      </c>
    </row>
    <row r="727" spans="1:4" x14ac:dyDescent="0.35">
      <c r="A727" s="202">
        <v>180</v>
      </c>
      <c r="B727" t="s">
        <v>10</v>
      </c>
      <c r="C727" s="201">
        <v>120507</v>
      </c>
      <c r="D727" t="s">
        <v>271</v>
      </c>
    </row>
    <row r="728" spans="1:4" x14ac:dyDescent="0.35">
      <c r="A728" s="202">
        <v>180</v>
      </c>
      <c r="B728" t="s">
        <v>10</v>
      </c>
      <c r="C728" s="201">
        <v>120509</v>
      </c>
      <c r="D728" t="s">
        <v>270</v>
      </c>
    </row>
    <row r="729" spans="1:4" x14ac:dyDescent="0.35">
      <c r="A729" s="202">
        <v>180</v>
      </c>
      <c r="B729" t="s">
        <v>10</v>
      </c>
      <c r="C729" s="201">
        <v>120510</v>
      </c>
      <c r="D729" t="s">
        <v>269</v>
      </c>
    </row>
    <row r="730" spans="1:4" x14ac:dyDescent="0.35">
      <c r="A730" s="202">
        <v>180</v>
      </c>
      <c r="B730" t="s">
        <v>10</v>
      </c>
      <c r="C730" s="201">
        <v>120601</v>
      </c>
      <c r="D730" t="s">
        <v>391</v>
      </c>
    </row>
    <row r="731" spans="1:4" x14ac:dyDescent="0.35">
      <c r="A731" s="202">
        <v>180</v>
      </c>
      <c r="B731" t="s">
        <v>10</v>
      </c>
      <c r="C731" s="201">
        <v>120602</v>
      </c>
      <c r="D731" t="s">
        <v>390</v>
      </c>
    </row>
    <row r="732" spans="1:4" x14ac:dyDescent="0.35">
      <c r="A732" s="202">
        <v>180</v>
      </c>
      <c r="B732" t="s">
        <v>10</v>
      </c>
      <c r="C732" s="201">
        <v>131102</v>
      </c>
      <c r="D732" t="s">
        <v>268</v>
      </c>
    </row>
    <row r="733" spans="1:4" x14ac:dyDescent="0.35">
      <c r="A733" s="202">
        <v>180</v>
      </c>
      <c r="B733" t="s">
        <v>10</v>
      </c>
      <c r="C733" s="201">
        <v>131199</v>
      </c>
      <c r="D733" t="s">
        <v>267</v>
      </c>
    </row>
    <row r="734" spans="1:4" x14ac:dyDescent="0.35">
      <c r="A734" s="202">
        <v>180</v>
      </c>
      <c r="B734" t="s">
        <v>10</v>
      </c>
      <c r="C734" s="201">
        <v>131201</v>
      </c>
      <c r="D734" t="s">
        <v>388</v>
      </c>
    </row>
    <row r="735" spans="1:4" x14ac:dyDescent="0.35">
      <c r="A735" s="202">
        <v>180</v>
      </c>
      <c r="B735" t="s">
        <v>10</v>
      </c>
      <c r="C735" s="201">
        <v>131211</v>
      </c>
      <c r="D735" t="s">
        <v>382</v>
      </c>
    </row>
    <row r="736" spans="1:4" x14ac:dyDescent="0.35">
      <c r="A736" s="202">
        <v>180</v>
      </c>
      <c r="B736" t="s">
        <v>10</v>
      </c>
      <c r="C736" s="201">
        <v>131314</v>
      </c>
      <c r="D736" t="s">
        <v>425</v>
      </c>
    </row>
    <row r="737" spans="1:4" x14ac:dyDescent="0.35">
      <c r="A737" s="202">
        <v>180</v>
      </c>
      <c r="B737" t="s">
        <v>10</v>
      </c>
      <c r="C737" s="201">
        <v>140299</v>
      </c>
      <c r="D737" t="s">
        <v>424</v>
      </c>
    </row>
    <row r="738" spans="1:4" x14ac:dyDescent="0.35">
      <c r="A738" s="202">
        <v>180</v>
      </c>
      <c r="B738" t="s">
        <v>10</v>
      </c>
      <c r="C738" s="201">
        <v>150101</v>
      </c>
      <c r="D738" t="s">
        <v>266</v>
      </c>
    </row>
    <row r="739" spans="1:4" x14ac:dyDescent="0.35">
      <c r="A739" s="202">
        <v>180</v>
      </c>
      <c r="B739" t="s">
        <v>10</v>
      </c>
      <c r="C739" s="201">
        <v>150506</v>
      </c>
      <c r="D739" t="s">
        <v>265</v>
      </c>
    </row>
    <row r="740" spans="1:4" x14ac:dyDescent="0.35">
      <c r="A740" s="202">
        <v>180</v>
      </c>
      <c r="B740" t="s">
        <v>10</v>
      </c>
      <c r="C740" s="201">
        <v>150507</v>
      </c>
      <c r="D740" t="s">
        <v>264</v>
      </c>
    </row>
    <row r="741" spans="1:4" x14ac:dyDescent="0.35">
      <c r="A741" s="202">
        <v>180</v>
      </c>
      <c r="B741" t="s">
        <v>10</v>
      </c>
      <c r="C741" s="201">
        <v>150508</v>
      </c>
      <c r="D741" t="s">
        <v>263</v>
      </c>
    </row>
    <row r="742" spans="1:4" x14ac:dyDescent="0.35">
      <c r="A742" s="202">
        <v>180</v>
      </c>
      <c r="B742" t="s">
        <v>10</v>
      </c>
      <c r="C742" s="201">
        <v>150701</v>
      </c>
      <c r="D742" t="s">
        <v>262</v>
      </c>
    </row>
    <row r="743" spans="1:4" x14ac:dyDescent="0.35">
      <c r="A743" s="202">
        <v>180</v>
      </c>
      <c r="B743" t="s">
        <v>10</v>
      </c>
      <c r="C743" s="201">
        <v>150803</v>
      </c>
      <c r="D743" t="s">
        <v>260</v>
      </c>
    </row>
    <row r="744" spans="1:4" x14ac:dyDescent="0.35">
      <c r="A744" s="202">
        <v>180</v>
      </c>
      <c r="B744" t="s">
        <v>10</v>
      </c>
      <c r="C744" s="201">
        <v>150807</v>
      </c>
      <c r="D744" t="s">
        <v>259</v>
      </c>
    </row>
    <row r="745" spans="1:4" x14ac:dyDescent="0.35">
      <c r="A745" s="202">
        <v>180</v>
      </c>
      <c r="B745" t="s">
        <v>10</v>
      </c>
      <c r="C745" s="201">
        <v>151301</v>
      </c>
      <c r="D745" t="s">
        <v>258</v>
      </c>
    </row>
    <row r="746" spans="1:4" x14ac:dyDescent="0.35">
      <c r="A746" s="202">
        <v>180</v>
      </c>
      <c r="B746" t="s">
        <v>10</v>
      </c>
      <c r="C746" s="201">
        <v>151302</v>
      </c>
      <c r="D746" t="s">
        <v>257</v>
      </c>
    </row>
    <row r="747" spans="1:4" x14ac:dyDescent="0.35">
      <c r="A747" s="202">
        <v>180</v>
      </c>
      <c r="B747" t="s">
        <v>10</v>
      </c>
      <c r="C747" s="201">
        <v>151303</v>
      </c>
      <c r="D747" t="s">
        <v>256</v>
      </c>
    </row>
    <row r="748" spans="1:4" x14ac:dyDescent="0.35">
      <c r="A748" s="202">
        <v>180</v>
      </c>
      <c r="B748" t="s">
        <v>10</v>
      </c>
      <c r="C748" s="201">
        <v>151304</v>
      </c>
      <c r="D748" t="s">
        <v>255</v>
      </c>
    </row>
    <row r="749" spans="1:4" x14ac:dyDescent="0.35">
      <c r="A749" s="202">
        <v>180</v>
      </c>
      <c r="B749" t="s">
        <v>10</v>
      </c>
      <c r="C749" s="201">
        <v>151307</v>
      </c>
      <c r="D749" t="s">
        <v>254</v>
      </c>
    </row>
    <row r="750" spans="1:4" x14ac:dyDescent="0.35">
      <c r="A750" s="202">
        <v>180</v>
      </c>
      <c r="B750" t="s">
        <v>10</v>
      </c>
      <c r="C750" s="201">
        <v>190505</v>
      </c>
      <c r="D750" t="s">
        <v>252</v>
      </c>
    </row>
    <row r="751" spans="1:4" x14ac:dyDescent="0.35">
      <c r="A751" s="202">
        <v>180</v>
      </c>
      <c r="B751" t="s">
        <v>10</v>
      </c>
      <c r="C751" s="201">
        <v>260210</v>
      </c>
      <c r="D751" t="s">
        <v>251</v>
      </c>
    </row>
    <row r="752" spans="1:4" x14ac:dyDescent="0.35">
      <c r="A752" s="202">
        <v>180</v>
      </c>
      <c r="B752" t="s">
        <v>10</v>
      </c>
      <c r="C752" s="201">
        <v>261006</v>
      </c>
      <c r="D752" t="s">
        <v>250</v>
      </c>
    </row>
    <row r="753" spans="1:4" x14ac:dyDescent="0.35">
      <c r="A753" s="202">
        <v>180</v>
      </c>
      <c r="B753" t="s">
        <v>10</v>
      </c>
      <c r="C753" s="201">
        <v>302502</v>
      </c>
      <c r="D753" t="s">
        <v>368</v>
      </c>
    </row>
    <row r="754" spans="1:4" x14ac:dyDescent="0.35">
      <c r="A754" s="202">
        <v>180</v>
      </c>
      <c r="B754" t="s">
        <v>10</v>
      </c>
      <c r="C754" s="201">
        <v>303301</v>
      </c>
      <c r="D754" t="s">
        <v>248</v>
      </c>
    </row>
    <row r="755" spans="1:4" x14ac:dyDescent="0.35">
      <c r="A755" s="202">
        <v>180</v>
      </c>
      <c r="B755" t="s">
        <v>10</v>
      </c>
      <c r="C755" s="201">
        <v>303401</v>
      </c>
      <c r="D755" t="s">
        <v>247</v>
      </c>
    </row>
    <row r="756" spans="1:4" x14ac:dyDescent="0.35">
      <c r="A756" s="202">
        <v>180</v>
      </c>
      <c r="B756" t="s">
        <v>10</v>
      </c>
      <c r="C756" s="201">
        <v>304101</v>
      </c>
      <c r="D756" t="s">
        <v>246</v>
      </c>
    </row>
    <row r="757" spans="1:4" x14ac:dyDescent="0.35">
      <c r="A757" s="202">
        <v>180</v>
      </c>
      <c r="B757" t="s">
        <v>10</v>
      </c>
      <c r="C757" s="201">
        <v>304401</v>
      </c>
      <c r="D757" t="s">
        <v>245</v>
      </c>
    </row>
    <row r="758" spans="1:4" x14ac:dyDescent="0.35">
      <c r="A758" s="202">
        <v>180</v>
      </c>
      <c r="B758" t="s">
        <v>10</v>
      </c>
      <c r="C758" s="201">
        <v>310501</v>
      </c>
      <c r="D758" t="s">
        <v>423</v>
      </c>
    </row>
    <row r="759" spans="1:4" x14ac:dyDescent="0.35">
      <c r="A759" s="202">
        <v>180</v>
      </c>
      <c r="B759" t="s">
        <v>10</v>
      </c>
      <c r="C759" s="201">
        <v>310504</v>
      </c>
      <c r="D759" t="s">
        <v>422</v>
      </c>
    </row>
    <row r="760" spans="1:4" x14ac:dyDescent="0.35">
      <c r="A760" s="202">
        <v>180</v>
      </c>
      <c r="B760" t="s">
        <v>10</v>
      </c>
      <c r="C760" s="201">
        <v>310507</v>
      </c>
      <c r="D760" t="s">
        <v>421</v>
      </c>
    </row>
    <row r="761" spans="1:4" x14ac:dyDescent="0.35">
      <c r="A761" s="202">
        <v>180</v>
      </c>
      <c r="B761" t="s">
        <v>10</v>
      </c>
      <c r="C761" s="201">
        <v>400509</v>
      </c>
      <c r="D761" t="s">
        <v>244</v>
      </c>
    </row>
    <row r="762" spans="1:4" x14ac:dyDescent="0.35">
      <c r="A762" s="202">
        <v>180</v>
      </c>
      <c r="B762" t="s">
        <v>10</v>
      </c>
      <c r="C762" s="201">
        <v>410399</v>
      </c>
      <c r="D762" t="s">
        <v>243</v>
      </c>
    </row>
    <row r="763" spans="1:4" x14ac:dyDescent="0.35">
      <c r="A763" s="202">
        <v>180</v>
      </c>
      <c r="B763" t="s">
        <v>10</v>
      </c>
      <c r="C763" s="201">
        <v>419999</v>
      </c>
      <c r="D763" t="s">
        <v>242</v>
      </c>
    </row>
    <row r="764" spans="1:4" x14ac:dyDescent="0.35">
      <c r="A764" s="202">
        <v>180</v>
      </c>
      <c r="B764" t="s">
        <v>10</v>
      </c>
      <c r="C764" s="201">
        <v>430107</v>
      </c>
      <c r="D764" t="s">
        <v>237</v>
      </c>
    </row>
    <row r="765" spans="1:4" x14ac:dyDescent="0.35">
      <c r="A765" s="202">
        <v>180</v>
      </c>
      <c r="B765" t="s">
        <v>10</v>
      </c>
      <c r="C765" s="201">
        <v>430115</v>
      </c>
      <c r="D765" t="s">
        <v>235</v>
      </c>
    </row>
    <row r="766" spans="1:4" x14ac:dyDescent="0.35">
      <c r="A766" s="202">
        <v>180</v>
      </c>
      <c r="B766" t="s">
        <v>10</v>
      </c>
      <c r="C766" s="201">
        <v>430120</v>
      </c>
      <c r="D766" t="s">
        <v>233</v>
      </c>
    </row>
    <row r="767" spans="1:4" x14ac:dyDescent="0.35">
      <c r="A767" s="202">
        <v>180</v>
      </c>
      <c r="B767" t="s">
        <v>10</v>
      </c>
      <c r="C767" s="201">
        <v>430122</v>
      </c>
      <c r="D767" t="s">
        <v>232</v>
      </c>
    </row>
    <row r="768" spans="1:4" x14ac:dyDescent="0.35">
      <c r="A768" s="202">
        <v>180</v>
      </c>
      <c r="B768" t="s">
        <v>10</v>
      </c>
      <c r="C768" s="201">
        <v>430123</v>
      </c>
      <c r="D768" t="s">
        <v>231</v>
      </c>
    </row>
    <row r="769" spans="1:4" x14ac:dyDescent="0.35">
      <c r="A769" s="202">
        <v>180</v>
      </c>
      <c r="B769" t="s">
        <v>10</v>
      </c>
      <c r="C769" s="201">
        <v>430403</v>
      </c>
      <c r="D769" t="s">
        <v>225</v>
      </c>
    </row>
    <row r="770" spans="1:4" x14ac:dyDescent="0.35">
      <c r="A770" s="202">
        <v>180</v>
      </c>
      <c r="B770" t="s">
        <v>10</v>
      </c>
      <c r="C770" s="201">
        <v>430405</v>
      </c>
      <c r="D770" t="s">
        <v>223</v>
      </c>
    </row>
    <row r="771" spans="1:4" x14ac:dyDescent="0.35">
      <c r="A771" s="202">
        <v>180</v>
      </c>
      <c r="B771" t="s">
        <v>10</v>
      </c>
      <c r="C771" s="201">
        <v>440000</v>
      </c>
      <c r="D771" t="s">
        <v>220</v>
      </c>
    </row>
    <row r="772" spans="1:4" x14ac:dyDescent="0.35">
      <c r="A772" s="202">
        <v>180</v>
      </c>
      <c r="B772" t="s">
        <v>10</v>
      </c>
      <c r="C772" s="201">
        <v>460302</v>
      </c>
      <c r="D772" t="s">
        <v>420</v>
      </c>
    </row>
    <row r="773" spans="1:4" x14ac:dyDescent="0.35">
      <c r="A773" s="202">
        <v>180</v>
      </c>
      <c r="B773" t="s">
        <v>10</v>
      </c>
      <c r="C773" s="201">
        <v>460401</v>
      </c>
      <c r="D773" t="s">
        <v>217</v>
      </c>
    </row>
    <row r="774" spans="1:4" x14ac:dyDescent="0.35">
      <c r="A774" s="202">
        <v>180</v>
      </c>
      <c r="B774" t="s">
        <v>10</v>
      </c>
      <c r="C774" s="201">
        <v>460403</v>
      </c>
      <c r="D774" t="s">
        <v>419</v>
      </c>
    </row>
    <row r="775" spans="1:4" x14ac:dyDescent="0.35">
      <c r="A775" s="202">
        <v>180</v>
      </c>
      <c r="B775" t="s">
        <v>10</v>
      </c>
      <c r="C775" s="201">
        <v>460404</v>
      </c>
      <c r="D775" t="s">
        <v>418</v>
      </c>
    </row>
    <row r="776" spans="1:4" x14ac:dyDescent="0.35">
      <c r="A776" s="202">
        <v>180</v>
      </c>
      <c r="B776" t="s">
        <v>10</v>
      </c>
      <c r="C776" s="201">
        <v>470110</v>
      </c>
      <c r="D776" t="s">
        <v>417</v>
      </c>
    </row>
    <row r="777" spans="1:4" x14ac:dyDescent="0.35">
      <c r="A777" s="202">
        <v>180</v>
      </c>
      <c r="B777" t="s">
        <v>10</v>
      </c>
      <c r="C777" s="201">
        <v>470303</v>
      </c>
      <c r="D777" t="s">
        <v>214</v>
      </c>
    </row>
    <row r="778" spans="1:4" x14ac:dyDescent="0.35">
      <c r="A778" s="202">
        <v>180</v>
      </c>
      <c r="B778" t="s">
        <v>10</v>
      </c>
      <c r="C778" s="201">
        <v>470600</v>
      </c>
      <c r="D778" t="s">
        <v>211</v>
      </c>
    </row>
    <row r="779" spans="1:4" x14ac:dyDescent="0.35">
      <c r="A779" s="202">
        <v>180</v>
      </c>
      <c r="B779" t="s">
        <v>10</v>
      </c>
      <c r="C779" s="201">
        <v>470604</v>
      </c>
      <c r="D779" t="s">
        <v>210</v>
      </c>
    </row>
    <row r="780" spans="1:4" x14ac:dyDescent="0.35">
      <c r="A780" s="202">
        <v>180</v>
      </c>
      <c r="B780" t="s">
        <v>10</v>
      </c>
      <c r="C780" s="201">
        <v>470609</v>
      </c>
      <c r="D780" t="s">
        <v>416</v>
      </c>
    </row>
    <row r="781" spans="1:4" x14ac:dyDescent="0.35">
      <c r="A781" s="202">
        <v>180</v>
      </c>
      <c r="B781" t="s">
        <v>10</v>
      </c>
      <c r="C781" s="201">
        <v>470612</v>
      </c>
      <c r="D781" t="s">
        <v>206</v>
      </c>
    </row>
    <row r="782" spans="1:4" x14ac:dyDescent="0.35">
      <c r="A782" s="202">
        <v>180</v>
      </c>
      <c r="B782" t="s">
        <v>10</v>
      </c>
      <c r="C782" s="201">
        <v>470613</v>
      </c>
      <c r="D782" t="s">
        <v>205</v>
      </c>
    </row>
    <row r="783" spans="1:4" x14ac:dyDescent="0.35">
      <c r="A783" s="202">
        <v>180</v>
      </c>
      <c r="B783" t="s">
        <v>10</v>
      </c>
      <c r="C783" s="201">
        <v>470614</v>
      </c>
      <c r="D783" t="s">
        <v>204</v>
      </c>
    </row>
    <row r="784" spans="1:4" x14ac:dyDescent="0.35">
      <c r="A784" s="202">
        <v>180</v>
      </c>
      <c r="B784" t="s">
        <v>10</v>
      </c>
      <c r="C784" s="201">
        <v>470617</v>
      </c>
      <c r="D784" t="s">
        <v>203</v>
      </c>
    </row>
    <row r="785" spans="1:4" x14ac:dyDescent="0.35">
      <c r="A785" s="202">
        <v>180</v>
      </c>
      <c r="B785" t="s">
        <v>10</v>
      </c>
      <c r="C785" s="201">
        <v>470701</v>
      </c>
      <c r="D785" t="s">
        <v>201</v>
      </c>
    </row>
    <row r="786" spans="1:4" x14ac:dyDescent="0.35">
      <c r="A786" s="202">
        <v>180</v>
      </c>
      <c r="B786" t="s">
        <v>10</v>
      </c>
      <c r="C786" s="201">
        <v>470705</v>
      </c>
      <c r="D786" t="s">
        <v>198</v>
      </c>
    </row>
    <row r="787" spans="1:4" x14ac:dyDescent="0.35">
      <c r="A787" s="202">
        <v>180</v>
      </c>
      <c r="B787" t="s">
        <v>10</v>
      </c>
      <c r="C787" s="201">
        <v>470706</v>
      </c>
      <c r="D787" t="s">
        <v>197</v>
      </c>
    </row>
    <row r="788" spans="1:4" x14ac:dyDescent="0.35">
      <c r="A788" s="202">
        <v>180</v>
      </c>
      <c r="B788" t="s">
        <v>10</v>
      </c>
      <c r="C788" s="201">
        <v>490102</v>
      </c>
      <c r="D788" t="s">
        <v>195</v>
      </c>
    </row>
    <row r="789" spans="1:4" x14ac:dyDescent="0.35">
      <c r="A789" s="202">
        <v>180</v>
      </c>
      <c r="B789" t="s">
        <v>10</v>
      </c>
      <c r="C789" s="201">
        <v>490108</v>
      </c>
      <c r="D789" t="s">
        <v>193</v>
      </c>
    </row>
    <row r="790" spans="1:4" x14ac:dyDescent="0.35">
      <c r="A790" s="202">
        <v>180</v>
      </c>
      <c r="B790" t="s">
        <v>10</v>
      </c>
      <c r="C790" s="201">
        <v>500602</v>
      </c>
      <c r="D790" t="s">
        <v>415</v>
      </c>
    </row>
    <row r="791" spans="1:4" x14ac:dyDescent="0.35">
      <c r="A791" s="202">
        <v>180</v>
      </c>
      <c r="B791" t="s">
        <v>10</v>
      </c>
      <c r="C791" s="201">
        <v>510001</v>
      </c>
      <c r="D791" t="s">
        <v>190</v>
      </c>
    </row>
    <row r="792" spans="1:4" x14ac:dyDescent="0.35">
      <c r="A792" s="202">
        <v>180</v>
      </c>
      <c r="B792" t="s">
        <v>10</v>
      </c>
      <c r="C792" s="201">
        <v>510601</v>
      </c>
      <c r="D792" t="s">
        <v>414</v>
      </c>
    </row>
    <row r="793" spans="1:4" x14ac:dyDescent="0.35">
      <c r="A793" s="202">
        <v>180</v>
      </c>
      <c r="B793" t="s">
        <v>10</v>
      </c>
      <c r="C793" s="201">
        <v>510602</v>
      </c>
      <c r="D793" t="s">
        <v>189</v>
      </c>
    </row>
    <row r="794" spans="1:4" x14ac:dyDescent="0.35">
      <c r="A794" s="202">
        <v>180</v>
      </c>
      <c r="B794" t="s">
        <v>10</v>
      </c>
      <c r="C794" s="201">
        <v>510701</v>
      </c>
      <c r="D794" t="s">
        <v>187</v>
      </c>
    </row>
    <row r="795" spans="1:4" x14ac:dyDescent="0.35">
      <c r="A795" s="202">
        <v>180</v>
      </c>
      <c r="B795" t="s">
        <v>10</v>
      </c>
      <c r="C795" s="201">
        <v>510706</v>
      </c>
      <c r="D795" t="s">
        <v>185</v>
      </c>
    </row>
    <row r="796" spans="1:4" x14ac:dyDescent="0.35">
      <c r="A796" s="202">
        <v>180</v>
      </c>
      <c r="B796" t="s">
        <v>10</v>
      </c>
      <c r="C796" s="201">
        <v>510709</v>
      </c>
      <c r="D796" t="s">
        <v>184</v>
      </c>
    </row>
    <row r="797" spans="1:4" x14ac:dyDescent="0.35">
      <c r="A797" s="202">
        <v>180</v>
      </c>
      <c r="B797" t="s">
        <v>10</v>
      </c>
      <c r="C797" s="201">
        <v>510710</v>
      </c>
      <c r="D797" t="s">
        <v>183</v>
      </c>
    </row>
    <row r="798" spans="1:4" x14ac:dyDescent="0.35">
      <c r="A798" s="202">
        <v>180</v>
      </c>
      <c r="B798" t="s">
        <v>10</v>
      </c>
      <c r="C798" s="201">
        <v>510711</v>
      </c>
      <c r="D798" t="s">
        <v>182</v>
      </c>
    </row>
    <row r="799" spans="1:4" x14ac:dyDescent="0.35">
      <c r="A799" s="202">
        <v>180</v>
      </c>
      <c r="B799" t="s">
        <v>10</v>
      </c>
      <c r="C799" s="201">
        <v>510712</v>
      </c>
      <c r="D799" t="s">
        <v>181</v>
      </c>
    </row>
    <row r="800" spans="1:4" x14ac:dyDescent="0.35">
      <c r="A800" s="202">
        <v>180</v>
      </c>
      <c r="B800" t="s">
        <v>10</v>
      </c>
      <c r="C800" s="201">
        <v>510714</v>
      </c>
      <c r="D800" t="s">
        <v>180</v>
      </c>
    </row>
    <row r="801" spans="1:4" x14ac:dyDescent="0.35">
      <c r="A801" s="202">
        <v>180</v>
      </c>
      <c r="B801" t="s">
        <v>10</v>
      </c>
      <c r="C801" s="201">
        <v>510716</v>
      </c>
      <c r="D801" t="s">
        <v>179</v>
      </c>
    </row>
    <row r="802" spans="1:4" x14ac:dyDescent="0.35">
      <c r="A802" s="202">
        <v>180</v>
      </c>
      <c r="B802" t="s">
        <v>10</v>
      </c>
      <c r="C802" s="201">
        <v>510801</v>
      </c>
      <c r="D802" t="s">
        <v>178</v>
      </c>
    </row>
    <row r="803" spans="1:4" x14ac:dyDescent="0.35">
      <c r="A803" s="202">
        <v>180</v>
      </c>
      <c r="B803" t="s">
        <v>10</v>
      </c>
      <c r="C803" s="201">
        <v>510803</v>
      </c>
      <c r="D803" t="s">
        <v>177</v>
      </c>
    </row>
    <row r="804" spans="1:4" x14ac:dyDescent="0.35">
      <c r="A804" s="202">
        <v>180</v>
      </c>
      <c r="B804" t="s">
        <v>10</v>
      </c>
      <c r="C804" s="201">
        <v>510806</v>
      </c>
      <c r="D804" t="s">
        <v>175</v>
      </c>
    </row>
    <row r="805" spans="1:4" x14ac:dyDescent="0.35">
      <c r="A805" s="202">
        <v>180</v>
      </c>
      <c r="B805" t="s">
        <v>10</v>
      </c>
      <c r="C805" s="201">
        <v>510809</v>
      </c>
      <c r="D805" t="s">
        <v>174</v>
      </c>
    </row>
    <row r="806" spans="1:4" x14ac:dyDescent="0.35">
      <c r="A806" s="202">
        <v>180</v>
      </c>
      <c r="B806" t="s">
        <v>10</v>
      </c>
      <c r="C806" s="201">
        <v>510811</v>
      </c>
      <c r="D806" t="s">
        <v>173</v>
      </c>
    </row>
    <row r="807" spans="1:4" x14ac:dyDescent="0.35">
      <c r="A807" s="202">
        <v>180</v>
      </c>
      <c r="B807" t="s">
        <v>10</v>
      </c>
      <c r="C807" s="201">
        <v>510813</v>
      </c>
      <c r="D807" t="s">
        <v>172</v>
      </c>
    </row>
    <row r="808" spans="1:4" x14ac:dyDescent="0.35">
      <c r="A808" s="202">
        <v>180</v>
      </c>
      <c r="B808" t="s">
        <v>10</v>
      </c>
      <c r="C808" s="201">
        <v>510901</v>
      </c>
      <c r="D808" t="s">
        <v>171</v>
      </c>
    </row>
    <row r="809" spans="1:4" x14ac:dyDescent="0.35">
      <c r="A809" s="202">
        <v>180</v>
      </c>
      <c r="B809" t="s">
        <v>10</v>
      </c>
      <c r="C809" s="201">
        <v>510902</v>
      </c>
      <c r="D809" t="s">
        <v>170</v>
      </c>
    </row>
    <row r="810" spans="1:4" x14ac:dyDescent="0.35">
      <c r="A810" s="202">
        <v>180</v>
      </c>
      <c r="B810" t="s">
        <v>10</v>
      </c>
      <c r="C810" s="201">
        <v>510905</v>
      </c>
      <c r="D810" t="s">
        <v>345</v>
      </c>
    </row>
    <row r="811" spans="1:4" x14ac:dyDescent="0.35">
      <c r="A811" s="202">
        <v>180</v>
      </c>
      <c r="B811" t="s">
        <v>10</v>
      </c>
      <c r="C811" s="201">
        <v>510906</v>
      </c>
      <c r="D811" t="s">
        <v>169</v>
      </c>
    </row>
    <row r="812" spans="1:4" x14ac:dyDescent="0.35">
      <c r="A812" s="202">
        <v>180</v>
      </c>
      <c r="B812" t="s">
        <v>10</v>
      </c>
      <c r="C812" s="201">
        <v>510907</v>
      </c>
      <c r="D812" t="s">
        <v>168</v>
      </c>
    </row>
    <row r="813" spans="1:4" x14ac:dyDescent="0.35">
      <c r="A813" s="202">
        <v>180</v>
      </c>
      <c r="B813" t="s">
        <v>10</v>
      </c>
      <c r="C813" s="201">
        <v>510908</v>
      </c>
      <c r="D813" t="s">
        <v>167</v>
      </c>
    </row>
    <row r="814" spans="1:4" x14ac:dyDescent="0.35">
      <c r="A814" s="202">
        <v>180</v>
      </c>
      <c r="B814" t="s">
        <v>10</v>
      </c>
      <c r="C814" s="201">
        <v>510909</v>
      </c>
      <c r="D814" t="s">
        <v>166</v>
      </c>
    </row>
    <row r="815" spans="1:4" x14ac:dyDescent="0.35">
      <c r="A815" s="202">
        <v>180</v>
      </c>
      <c r="B815" t="s">
        <v>10</v>
      </c>
      <c r="C815" s="201">
        <v>510910</v>
      </c>
      <c r="D815" t="s">
        <v>165</v>
      </c>
    </row>
    <row r="816" spans="1:4" x14ac:dyDescent="0.35">
      <c r="A816" s="202">
        <v>180</v>
      </c>
      <c r="B816" t="s">
        <v>10</v>
      </c>
      <c r="C816" s="201">
        <v>510911</v>
      </c>
      <c r="D816" t="s">
        <v>164</v>
      </c>
    </row>
    <row r="817" spans="1:4" x14ac:dyDescent="0.35">
      <c r="A817" s="202">
        <v>180</v>
      </c>
      <c r="B817" t="s">
        <v>10</v>
      </c>
      <c r="C817" s="201">
        <v>510915</v>
      </c>
      <c r="D817" t="s">
        <v>163</v>
      </c>
    </row>
    <row r="818" spans="1:4" x14ac:dyDescent="0.35">
      <c r="A818" s="202">
        <v>180</v>
      </c>
      <c r="B818" t="s">
        <v>10</v>
      </c>
      <c r="C818" s="201">
        <v>510919</v>
      </c>
      <c r="D818" t="s">
        <v>161</v>
      </c>
    </row>
    <row r="819" spans="1:4" x14ac:dyDescent="0.35">
      <c r="A819" s="202">
        <v>180</v>
      </c>
      <c r="B819" t="s">
        <v>10</v>
      </c>
      <c r="C819" s="201">
        <v>511009</v>
      </c>
      <c r="D819" t="s">
        <v>159</v>
      </c>
    </row>
    <row r="820" spans="1:4" x14ac:dyDescent="0.35">
      <c r="A820" s="202">
        <v>180</v>
      </c>
      <c r="B820" t="s">
        <v>10</v>
      </c>
      <c r="C820" s="201">
        <v>511012</v>
      </c>
      <c r="D820" t="s">
        <v>158</v>
      </c>
    </row>
    <row r="821" spans="1:4" x14ac:dyDescent="0.35">
      <c r="A821" s="202">
        <v>180</v>
      </c>
      <c r="B821" t="s">
        <v>10</v>
      </c>
      <c r="C821" s="201">
        <v>511504</v>
      </c>
      <c r="D821" t="s">
        <v>157</v>
      </c>
    </row>
    <row r="822" spans="1:4" x14ac:dyDescent="0.35">
      <c r="A822" s="202">
        <v>180</v>
      </c>
      <c r="B822" t="s">
        <v>10</v>
      </c>
      <c r="C822" s="201">
        <v>511802</v>
      </c>
      <c r="D822" t="s">
        <v>344</v>
      </c>
    </row>
    <row r="823" spans="1:4" x14ac:dyDescent="0.35">
      <c r="A823" s="202">
        <v>180</v>
      </c>
      <c r="B823" t="s">
        <v>10</v>
      </c>
      <c r="C823" s="201">
        <v>511803</v>
      </c>
      <c r="D823" t="s">
        <v>343</v>
      </c>
    </row>
    <row r="824" spans="1:4" x14ac:dyDescent="0.35">
      <c r="A824" s="202">
        <v>180</v>
      </c>
      <c r="B824" t="s">
        <v>10</v>
      </c>
      <c r="C824" s="201">
        <v>511804</v>
      </c>
      <c r="D824" t="s">
        <v>342</v>
      </c>
    </row>
    <row r="825" spans="1:4" x14ac:dyDescent="0.35">
      <c r="A825" s="202">
        <v>180</v>
      </c>
      <c r="B825" t="s">
        <v>10</v>
      </c>
      <c r="C825" s="201">
        <v>512201</v>
      </c>
      <c r="D825" t="s">
        <v>156</v>
      </c>
    </row>
    <row r="826" spans="1:4" x14ac:dyDescent="0.35">
      <c r="A826" s="202">
        <v>180</v>
      </c>
      <c r="B826" t="s">
        <v>10</v>
      </c>
      <c r="C826" s="201">
        <v>512207</v>
      </c>
      <c r="D826" t="s">
        <v>341</v>
      </c>
    </row>
    <row r="827" spans="1:4" x14ac:dyDescent="0.35">
      <c r="A827" s="202">
        <v>180</v>
      </c>
      <c r="B827" t="s">
        <v>10</v>
      </c>
      <c r="C827" s="201">
        <v>512208</v>
      </c>
      <c r="D827" t="s">
        <v>340</v>
      </c>
    </row>
    <row r="828" spans="1:4" x14ac:dyDescent="0.35">
      <c r="A828" s="202">
        <v>180</v>
      </c>
      <c r="B828" t="s">
        <v>10</v>
      </c>
      <c r="C828" s="201">
        <v>512209</v>
      </c>
      <c r="D828" t="s">
        <v>339</v>
      </c>
    </row>
    <row r="829" spans="1:4" x14ac:dyDescent="0.35">
      <c r="A829" s="202">
        <v>180</v>
      </c>
      <c r="B829" t="s">
        <v>10</v>
      </c>
      <c r="C829" s="201">
        <v>512212</v>
      </c>
      <c r="D829" t="s">
        <v>338</v>
      </c>
    </row>
    <row r="830" spans="1:4" x14ac:dyDescent="0.35">
      <c r="A830" s="202">
        <v>180</v>
      </c>
      <c r="B830" t="s">
        <v>10</v>
      </c>
      <c r="C830" s="201">
        <v>513206</v>
      </c>
      <c r="D830" t="s">
        <v>333</v>
      </c>
    </row>
    <row r="831" spans="1:4" x14ac:dyDescent="0.35">
      <c r="A831" s="202">
        <v>180</v>
      </c>
      <c r="B831" t="s">
        <v>10</v>
      </c>
      <c r="C831" s="201">
        <v>513602</v>
      </c>
      <c r="D831" t="s">
        <v>413</v>
      </c>
    </row>
    <row r="832" spans="1:4" x14ac:dyDescent="0.35">
      <c r="A832" s="202">
        <v>180</v>
      </c>
      <c r="B832" t="s">
        <v>10</v>
      </c>
      <c r="C832" s="201">
        <v>513801</v>
      </c>
      <c r="D832" t="s">
        <v>146</v>
      </c>
    </row>
    <row r="833" spans="1:4" x14ac:dyDescent="0.35">
      <c r="A833" s="202">
        <v>180</v>
      </c>
      <c r="B833" t="s">
        <v>10</v>
      </c>
      <c r="C833" s="201">
        <v>520201</v>
      </c>
      <c r="D833" t="s">
        <v>143</v>
      </c>
    </row>
    <row r="834" spans="1:4" x14ac:dyDescent="0.35">
      <c r="A834" s="202">
        <v>180</v>
      </c>
      <c r="B834" t="s">
        <v>10</v>
      </c>
      <c r="C834" s="201">
        <v>520203</v>
      </c>
      <c r="D834" t="s">
        <v>142</v>
      </c>
    </row>
    <row r="835" spans="1:4" x14ac:dyDescent="0.35">
      <c r="A835" s="202">
        <v>180</v>
      </c>
      <c r="B835" t="s">
        <v>10</v>
      </c>
      <c r="C835" s="201">
        <v>520205</v>
      </c>
      <c r="D835" t="s">
        <v>140</v>
      </c>
    </row>
    <row r="836" spans="1:4" x14ac:dyDescent="0.35">
      <c r="A836" s="202">
        <v>180</v>
      </c>
      <c r="B836" t="s">
        <v>10</v>
      </c>
      <c r="C836" s="201">
        <v>520213</v>
      </c>
      <c r="D836" t="s">
        <v>137</v>
      </c>
    </row>
    <row r="837" spans="1:4" x14ac:dyDescent="0.35">
      <c r="A837" s="202">
        <v>180</v>
      </c>
      <c r="B837" t="s">
        <v>10</v>
      </c>
      <c r="C837" s="201">
        <v>520216</v>
      </c>
      <c r="D837" t="s">
        <v>136</v>
      </c>
    </row>
    <row r="838" spans="1:4" x14ac:dyDescent="0.35">
      <c r="A838" s="202">
        <v>180</v>
      </c>
      <c r="B838" t="s">
        <v>10</v>
      </c>
      <c r="C838" s="201">
        <v>520406</v>
      </c>
      <c r="D838" t="s">
        <v>331</v>
      </c>
    </row>
    <row r="839" spans="1:4" x14ac:dyDescent="0.35">
      <c r="A839" s="202">
        <v>180</v>
      </c>
      <c r="B839" t="s">
        <v>10</v>
      </c>
      <c r="C839" s="201">
        <v>520408</v>
      </c>
      <c r="D839" t="s">
        <v>330</v>
      </c>
    </row>
    <row r="840" spans="1:4" x14ac:dyDescent="0.35">
      <c r="A840" s="202">
        <v>180</v>
      </c>
      <c r="B840" t="s">
        <v>10</v>
      </c>
      <c r="C840" s="201">
        <v>520411</v>
      </c>
      <c r="D840" t="s">
        <v>328</v>
      </c>
    </row>
    <row r="841" spans="1:4" x14ac:dyDescent="0.35">
      <c r="A841" s="202">
        <v>180</v>
      </c>
      <c r="B841" t="s">
        <v>10</v>
      </c>
      <c r="C841" s="201">
        <v>520901</v>
      </c>
      <c r="D841" t="s">
        <v>133</v>
      </c>
    </row>
    <row r="842" spans="1:4" x14ac:dyDescent="0.35">
      <c r="A842" s="202">
        <v>180</v>
      </c>
      <c r="B842" t="s">
        <v>10</v>
      </c>
      <c r="C842" s="201">
        <v>520904</v>
      </c>
      <c r="D842" t="s">
        <v>132</v>
      </c>
    </row>
    <row r="843" spans="1:4" x14ac:dyDescent="0.35">
      <c r="A843" s="202">
        <v>180</v>
      </c>
      <c r="B843" t="s">
        <v>10</v>
      </c>
      <c r="C843" s="201">
        <v>520905</v>
      </c>
      <c r="D843" t="s">
        <v>131</v>
      </c>
    </row>
    <row r="844" spans="1:4" x14ac:dyDescent="0.35">
      <c r="A844" s="202">
        <v>180</v>
      </c>
      <c r="B844" t="s">
        <v>10</v>
      </c>
      <c r="C844" s="201">
        <v>520908</v>
      </c>
      <c r="D844" t="s">
        <v>325</v>
      </c>
    </row>
    <row r="845" spans="1:4" x14ac:dyDescent="0.35">
      <c r="A845" s="202">
        <v>180</v>
      </c>
      <c r="B845" t="s">
        <v>10</v>
      </c>
      <c r="C845" s="201">
        <v>520909</v>
      </c>
      <c r="D845" t="s">
        <v>129</v>
      </c>
    </row>
    <row r="846" spans="1:4" x14ac:dyDescent="0.35">
      <c r="A846" s="202">
        <v>180</v>
      </c>
      <c r="B846" t="s">
        <v>10</v>
      </c>
      <c r="C846" s="201">
        <v>520910</v>
      </c>
      <c r="D846" t="s">
        <v>128</v>
      </c>
    </row>
    <row r="847" spans="1:4" x14ac:dyDescent="0.35">
      <c r="A847" s="202">
        <v>180</v>
      </c>
      <c r="B847" t="s">
        <v>10</v>
      </c>
      <c r="C847" s="201">
        <v>520999</v>
      </c>
      <c r="D847" t="s">
        <v>127</v>
      </c>
    </row>
    <row r="848" spans="1:4" x14ac:dyDescent="0.35">
      <c r="A848" s="202">
        <v>180</v>
      </c>
      <c r="B848" t="s">
        <v>10</v>
      </c>
      <c r="C848" s="201">
        <v>521001</v>
      </c>
      <c r="D848" t="s">
        <v>126</v>
      </c>
    </row>
    <row r="849" spans="1:4" x14ac:dyDescent="0.35">
      <c r="A849" s="202">
        <v>180</v>
      </c>
      <c r="B849" t="s">
        <v>10</v>
      </c>
      <c r="C849" s="201">
        <v>521401</v>
      </c>
      <c r="D849" t="s">
        <v>125</v>
      </c>
    </row>
    <row r="850" spans="1:4" x14ac:dyDescent="0.35">
      <c r="A850" s="202">
        <v>180</v>
      </c>
      <c r="B850" t="s">
        <v>10</v>
      </c>
      <c r="C850" s="201">
        <v>521501</v>
      </c>
      <c r="D850" t="s">
        <v>324</v>
      </c>
    </row>
    <row r="851" spans="1:4" x14ac:dyDescent="0.35">
      <c r="A851" s="202">
        <v>180</v>
      </c>
      <c r="B851" t="s">
        <v>10</v>
      </c>
      <c r="C851" s="201">
        <v>521803</v>
      </c>
      <c r="D851" t="s">
        <v>124</v>
      </c>
    </row>
    <row r="852" spans="1:4" x14ac:dyDescent="0.35">
      <c r="A852" s="202">
        <v>180</v>
      </c>
      <c r="B852" t="s">
        <v>10</v>
      </c>
      <c r="C852" s="201">
        <v>521804</v>
      </c>
      <c r="D852" t="s">
        <v>123</v>
      </c>
    </row>
    <row r="853" spans="1:4" x14ac:dyDescent="0.35">
      <c r="A853" s="202">
        <v>180</v>
      </c>
      <c r="B853" t="s">
        <v>10</v>
      </c>
      <c r="C853" s="201">
        <v>521903</v>
      </c>
      <c r="D853" t="s">
        <v>412</v>
      </c>
    </row>
    <row r="854" spans="1:4" x14ac:dyDescent="0.35">
      <c r="A854" s="202">
        <v>180</v>
      </c>
      <c r="B854" t="s">
        <v>10</v>
      </c>
      <c r="C854" s="201">
        <v>999999</v>
      </c>
      <c r="D854" t="s">
        <v>120</v>
      </c>
    </row>
    <row r="855" spans="1:4" x14ac:dyDescent="0.35">
      <c r="A855" s="202">
        <v>300</v>
      </c>
      <c r="B855" t="s">
        <v>11</v>
      </c>
      <c r="C855" s="203" t="s">
        <v>320</v>
      </c>
      <c r="D855" t="s">
        <v>319</v>
      </c>
    </row>
    <row r="856" spans="1:4" x14ac:dyDescent="0.35">
      <c r="A856" s="202">
        <v>300</v>
      </c>
      <c r="B856" t="s">
        <v>11</v>
      </c>
      <c r="C856" s="203" t="s">
        <v>314</v>
      </c>
      <c r="D856" t="s">
        <v>313</v>
      </c>
    </row>
    <row r="857" spans="1:4" x14ac:dyDescent="0.35">
      <c r="A857" s="202">
        <v>300</v>
      </c>
      <c r="B857" t="s">
        <v>11</v>
      </c>
      <c r="C857" s="203" t="s">
        <v>477</v>
      </c>
      <c r="D857" t="s">
        <v>476</v>
      </c>
    </row>
    <row r="858" spans="1:4" x14ac:dyDescent="0.35">
      <c r="A858" s="202">
        <v>300</v>
      </c>
      <c r="B858" t="s">
        <v>11</v>
      </c>
      <c r="C858" s="203" t="s">
        <v>475</v>
      </c>
      <c r="D858" t="s">
        <v>474</v>
      </c>
    </row>
    <row r="859" spans="1:4" x14ac:dyDescent="0.35">
      <c r="A859" s="202">
        <v>300</v>
      </c>
      <c r="B859" t="s">
        <v>11</v>
      </c>
      <c r="C859" s="203" t="s">
        <v>312</v>
      </c>
      <c r="D859" t="s">
        <v>311</v>
      </c>
    </row>
    <row r="860" spans="1:4" x14ac:dyDescent="0.35">
      <c r="A860" s="202">
        <v>300</v>
      </c>
      <c r="B860" t="s">
        <v>11</v>
      </c>
      <c r="C860" s="203" t="s">
        <v>453</v>
      </c>
      <c r="D860" t="s">
        <v>452</v>
      </c>
    </row>
    <row r="861" spans="1:4" x14ac:dyDescent="0.35">
      <c r="A861" s="202">
        <v>300</v>
      </c>
      <c r="B861" t="s">
        <v>11</v>
      </c>
      <c r="C861" s="203" t="s">
        <v>451</v>
      </c>
      <c r="D861" t="s">
        <v>450</v>
      </c>
    </row>
    <row r="862" spans="1:4" x14ac:dyDescent="0.35">
      <c r="A862" s="202">
        <v>300</v>
      </c>
      <c r="B862" t="s">
        <v>11</v>
      </c>
      <c r="C862" s="203" t="s">
        <v>449</v>
      </c>
      <c r="D862" t="s">
        <v>448</v>
      </c>
    </row>
    <row r="863" spans="1:4" x14ac:dyDescent="0.35">
      <c r="A863" s="202">
        <v>300</v>
      </c>
      <c r="B863" t="s">
        <v>11</v>
      </c>
      <c r="C863" s="203" t="s">
        <v>447</v>
      </c>
      <c r="D863" t="s">
        <v>446</v>
      </c>
    </row>
    <row r="864" spans="1:4" x14ac:dyDescent="0.35">
      <c r="A864" s="202">
        <v>300</v>
      </c>
      <c r="B864" t="s">
        <v>11</v>
      </c>
      <c r="C864" s="203" t="s">
        <v>445</v>
      </c>
      <c r="D864" t="s">
        <v>444</v>
      </c>
    </row>
    <row r="865" spans="1:4" x14ac:dyDescent="0.35">
      <c r="A865" s="202">
        <v>300</v>
      </c>
      <c r="B865" t="s">
        <v>11</v>
      </c>
      <c r="C865" s="203" t="s">
        <v>443</v>
      </c>
      <c r="D865" t="s">
        <v>442</v>
      </c>
    </row>
    <row r="866" spans="1:4" x14ac:dyDescent="0.35">
      <c r="A866" s="202">
        <v>300</v>
      </c>
      <c r="B866" t="s">
        <v>11</v>
      </c>
      <c r="C866" s="203" t="s">
        <v>310</v>
      </c>
      <c r="D866" t="s">
        <v>309</v>
      </c>
    </row>
    <row r="867" spans="1:4" x14ac:dyDescent="0.35">
      <c r="A867" s="202">
        <v>300</v>
      </c>
      <c r="B867" t="s">
        <v>11</v>
      </c>
      <c r="C867" s="203" t="s">
        <v>308</v>
      </c>
      <c r="D867" t="s">
        <v>307</v>
      </c>
    </row>
    <row r="868" spans="1:4" x14ac:dyDescent="0.35">
      <c r="A868" s="202">
        <v>300</v>
      </c>
      <c r="B868" t="s">
        <v>11</v>
      </c>
      <c r="C868" s="203" t="s">
        <v>306</v>
      </c>
      <c r="D868" t="s">
        <v>305</v>
      </c>
    </row>
    <row r="869" spans="1:4" x14ac:dyDescent="0.35">
      <c r="A869" s="202">
        <v>300</v>
      </c>
      <c r="B869" t="s">
        <v>11</v>
      </c>
      <c r="C869" s="203" t="s">
        <v>304</v>
      </c>
      <c r="D869" t="s">
        <v>303</v>
      </c>
    </row>
    <row r="870" spans="1:4" x14ac:dyDescent="0.35">
      <c r="A870" s="202">
        <v>300</v>
      </c>
      <c r="B870" t="s">
        <v>11</v>
      </c>
      <c r="C870" s="203" t="s">
        <v>405</v>
      </c>
      <c r="D870" t="s">
        <v>404</v>
      </c>
    </row>
    <row r="871" spans="1:4" x14ac:dyDescent="0.35">
      <c r="A871" s="202">
        <v>300</v>
      </c>
      <c r="B871" t="s">
        <v>11</v>
      </c>
      <c r="C871" s="203" t="s">
        <v>403</v>
      </c>
      <c r="D871" t="s">
        <v>402</v>
      </c>
    </row>
    <row r="872" spans="1:4" x14ac:dyDescent="0.35">
      <c r="A872" s="202">
        <v>300</v>
      </c>
      <c r="B872" t="s">
        <v>11</v>
      </c>
      <c r="C872" s="203" t="s">
        <v>302</v>
      </c>
      <c r="D872" t="s">
        <v>301</v>
      </c>
    </row>
    <row r="873" spans="1:4" x14ac:dyDescent="0.35">
      <c r="A873" s="202">
        <v>300</v>
      </c>
      <c r="B873" t="s">
        <v>11</v>
      </c>
      <c r="C873" s="203" t="s">
        <v>300</v>
      </c>
      <c r="D873" t="s">
        <v>299</v>
      </c>
    </row>
    <row r="874" spans="1:4" x14ac:dyDescent="0.35">
      <c r="A874" s="202">
        <v>300</v>
      </c>
      <c r="B874" t="s">
        <v>11</v>
      </c>
      <c r="C874" s="203" t="s">
        <v>399</v>
      </c>
      <c r="D874" t="s">
        <v>398</v>
      </c>
    </row>
    <row r="875" spans="1:4" x14ac:dyDescent="0.35">
      <c r="A875" s="202">
        <v>300</v>
      </c>
      <c r="B875" t="s">
        <v>11</v>
      </c>
      <c r="C875" s="201">
        <v>110103</v>
      </c>
      <c r="D875" t="s">
        <v>292</v>
      </c>
    </row>
    <row r="876" spans="1:4" x14ac:dyDescent="0.35">
      <c r="A876" s="202">
        <v>300</v>
      </c>
      <c r="B876" t="s">
        <v>11</v>
      </c>
      <c r="C876" s="201">
        <v>110201</v>
      </c>
      <c r="D876" t="s">
        <v>291</v>
      </c>
    </row>
    <row r="877" spans="1:4" x14ac:dyDescent="0.35">
      <c r="A877" s="202">
        <v>300</v>
      </c>
      <c r="B877" t="s">
        <v>11</v>
      </c>
      <c r="C877" s="201">
        <v>110202</v>
      </c>
      <c r="D877" t="s">
        <v>290</v>
      </c>
    </row>
    <row r="878" spans="1:4" x14ac:dyDescent="0.35">
      <c r="A878" s="202">
        <v>300</v>
      </c>
      <c r="B878" t="s">
        <v>11</v>
      </c>
      <c r="C878" s="201">
        <v>110301</v>
      </c>
      <c r="D878" t="s">
        <v>289</v>
      </c>
    </row>
    <row r="879" spans="1:4" x14ac:dyDescent="0.35">
      <c r="A879" s="202">
        <v>300</v>
      </c>
      <c r="B879" t="s">
        <v>11</v>
      </c>
      <c r="C879" s="201">
        <v>110501</v>
      </c>
      <c r="D879" t="s">
        <v>395</v>
      </c>
    </row>
    <row r="880" spans="1:4" x14ac:dyDescent="0.35">
      <c r="A880" s="202">
        <v>300</v>
      </c>
      <c r="B880" t="s">
        <v>11</v>
      </c>
      <c r="C880" s="201">
        <v>110701</v>
      </c>
      <c r="D880" t="s">
        <v>394</v>
      </c>
    </row>
    <row r="881" spans="1:4" x14ac:dyDescent="0.35">
      <c r="A881" s="202">
        <v>300</v>
      </c>
      <c r="B881" t="s">
        <v>11</v>
      </c>
      <c r="C881" s="201">
        <v>110802</v>
      </c>
      <c r="D881" t="s">
        <v>288</v>
      </c>
    </row>
    <row r="882" spans="1:4" x14ac:dyDescent="0.35">
      <c r="A882" s="202">
        <v>300</v>
      </c>
      <c r="B882" t="s">
        <v>11</v>
      </c>
      <c r="C882" s="201">
        <v>110901</v>
      </c>
      <c r="D882" t="s">
        <v>393</v>
      </c>
    </row>
    <row r="883" spans="1:4" x14ac:dyDescent="0.35">
      <c r="A883" s="202">
        <v>300</v>
      </c>
      <c r="B883" t="s">
        <v>11</v>
      </c>
      <c r="C883" s="201">
        <v>110902</v>
      </c>
      <c r="D883" t="s">
        <v>392</v>
      </c>
    </row>
    <row r="884" spans="1:4" x14ac:dyDescent="0.35">
      <c r="A884" s="202">
        <v>300</v>
      </c>
      <c r="B884" t="s">
        <v>11</v>
      </c>
      <c r="C884" s="201">
        <v>111001</v>
      </c>
      <c r="D884" t="s">
        <v>287</v>
      </c>
    </row>
    <row r="885" spans="1:4" x14ac:dyDescent="0.35">
      <c r="A885" s="202">
        <v>300</v>
      </c>
      <c r="B885" t="s">
        <v>11</v>
      </c>
      <c r="C885" s="201">
        <v>111002</v>
      </c>
      <c r="D885" t="s">
        <v>286</v>
      </c>
    </row>
    <row r="886" spans="1:4" x14ac:dyDescent="0.35">
      <c r="A886" s="202">
        <v>300</v>
      </c>
      <c r="B886" t="s">
        <v>11</v>
      </c>
      <c r="C886" s="201">
        <v>111003</v>
      </c>
      <c r="D886" t="s">
        <v>285</v>
      </c>
    </row>
    <row r="887" spans="1:4" x14ac:dyDescent="0.35">
      <c r="A887" s="202">
        <v>300</v>
      </c>
      <c r="B887" t="s">
        <v>11</v>
      </c>
      <c r="C887" s="201">
        <v>111006</v>
      </c>
      <c r="D887" t="s">
        <v>284</v>
      </c>
    </row>
    <row r="888" spans="1:4" x14ac:dyDescent="0.35">
      <c r="A888" s="202">
        <v>300</v>
      </c>
      <c r="B888" t="s">
        <v>11</v>
      </c>
      <c r="C888" s="201">
        <v>120412</v>
      </c>
      <c r="D888" t="s">
        <v>278</v>
      </c>
    </row>
    <row r="889" spans="1:4" x14ac:dyDescent="0.35">
      <c r="A889" s="202">
        <v>300</v>
      </c>
      <c r="B889" t="s">
        <v>11</v>
      </c>
      <c r="C889" s="201">
        <v>120501</v>
      </c>
      <c r="D889" t="s">
        <v>274</v>
      </c>
    </row>
    <row r="890" spans="1:4" x14ac:dyDescent="0.35">
      <c r="A890" s="202">
        <v>300</v>
      </c>
      <c r="B890" t="s">
        <v>11</v>
      </c>
      <c r="C890" s="201">
        <v>129999</v>
      </c>
      <c r="D890" t="s">
        <v>528</v>
      </c>
    </row>
    <row r="891" spans="1:4" x14ac:dyDescent="0.35">
      <c r="A891" s="202">
        <v>300</v>
      </c>
      <c r="B891" t="s">
        <v>11</v>
      </c>
      <c r="C891" s="201">
        <v>130201</v>
      </c>
      <c r="D891" t="s">
        <v>389</v>
      </c>
    </row>
    <row r="892" spans="1:4" x14ac:dyDescent="0.35">
      <c r="A892" s="202">
        <v>300</v>
      </c>
      <c r="B892" t="s">
        <v>11</v>
      </c>
      <c r="C892" s="201">
        <v>131102</v>
      </c>
      <c r="D892" t="s">
        <v>268</v>
      </c>
    </row>
    <row r="893" spans="1:4" x14ac:dyDescent="0.35">
      <c r="A893" s="202">
        <v>300</v>
      </c>
      <c r="B893" t="s">
        <v>11</v>
      </c>
      <c r="C893" s="201">
        <v>131199</v>
      </c>
      <c r="D893" t="s">
        <v>267</v>
      </c>
    </row>
    <row r="894" spans="1:4" x14ac:dyDescent="0.35">
      <c r="A894" s="202">
        <v>300</v>
      </c>
      <c r="B894" t="s">
        <v>11</v>
      </c>
      <c r="C894" s="201">
        <v>131201</v>
      </c>
      <c r="D894" t="s">
        <v>388</v>
      </c>
    </row>
    <row r="895" spans="1:4" x14ac:dyDescent="0.35">
      <c r="A895" s="202">
        <v>300</v>
      </c>
      <c r="B895" t="s">
        <v>11</v>
      </c>
      <c r="C895" s="201">
        <v>131206</v>
      </c>
      <c r="D895" t="s">
        <v>387</v>
      </c>
    </row>
    <row r="896" spans="1:4" x14ac:dyDescent="0.35">
      <c r="A896" s="202">
        <v>300</v>
      </c>
      <c r="B896" t="s">
        <v>11</v>
      </c>
      <c r="C896" s="201">
        <v>131207</v>
      </c>
      <c r="D896" t="s">
        <v>386</v>
      </c>
    </row>
    <row r="897" spans="1:4" x14ac:dyDescent="0.35">
      <c r="A897" s="202">
        <v>300</v>
      </c>
      <c r="B897" t="s">
        <v>11</v>
      </c>
      <c r="C897" s="201">
        <v>131208</v>
      </c>
      <c r="D897" t="s">
        <v>385</v>
      </c>
    </row>
    <row r="898" spans="1:4" x14ac:dyDescent="0.35">
      <c r="A898" s="202">
        <v>300</v>
      </c>
      <c r="B898" t="s">
        <v>11</v>
      </c>
      <c r="C898" s="201">
        <v>131209</v>
      </c>
      <c r="D898" t="s">
        <v>384</v>
      </c>
    </row>
    <row r="899" spans="1:4" x14ac:dyDescent="0.35">
      <c r="A899" s="202">
        <v>300</v>
      </c>
      <c r="B899" t="s">
        <v>11</v>
      </c>
      <c r="C899" s="201">
        <v>131210</v>
      </c>
      <c r="D899" t="s">
        <v>383</v>
      </c>
    </row>
    <row r="900" spans="1:4" x14ac:dyDescent="0.35">
      <c r="A900" s="202">
        <v>300</v>
      </c>
      <c r="B900" t="s">
        <v>11</v>
      </c>
      <c r="C900" s="201">
        <v>131211</v>
      </c>
      <c r="D900" t="s">
        <v>382</v>
      </c>
    </row>
    <row r="901" spans="1:4" x14ac:dyDescent="0.35">
      <c r="A901" s="202">
        <v>300</v>
      </c>
      <c r="B901" t="s">
        <v>11</v>
      </c>
      <c r="C901" s="201">
        <v>131212</v>
      </c>
      <c r="D901" t="s">
        <v>381</v>
      </c>
    </row>
    <row r="902" spans="1:4" x14ac:dyDescent="0.35">
      <c r="A902" s="202">
        <v>300</v>
      </c>
      <c r="B902" t="s">
        <v>11</v>
      </c>
      <c r="C902" s="201">
        <v>131314</v>
      </c>
      <c r="D902" t="s">
        <v>425</v>
      </c>
    </row>
    <row r="903" spans="1:4" x14ac:dyDescent="0.35">
      <c r="A903" s="202">
        <v>300</v>
      </c>
      <c r="B903" t="s">
        <v>11</v>
      </c>
      <c r="C903" s="201">
        <v>131401</v>
      </c>
      <c r="D903" t="s">
        <v>380</v>
      </c>
    </row>
    <row r="904" spans="1:4" x14ac:dyDescent="0.35">
      <c r="A904" s="202">
        <v>300</v>
      </c>
      <c r="B904" t="s">
        <v>11</v>
      </c>
      <c r="C904" s="201">
        <v>131402</v>
      </c>
      <c r="D904" t="s">
        <v>379</v>
      </c>
    </row>
    <row r="905" spans="1:4" x14ac:dyDescent="0.35">
      <c r="A905" s="202">
        <v>300</v>
      </c>
      <c r="B905" t="s">
        <v>11</v>
      </c>
      <c r="C905" s="201">
        <v>131499</v>
      </c>
      <c r="D905" t="s">
        <v>378</v>
      </c>
    </row>
    <row r="906" spans="1:4" x14ac:dyDescent="0.35">
      <c r="A906" s="202">
        <v>300</v>
      </c>
      <c r="B906" t="s">
        <v>11</v>
      </c>
      <c r="C906" s="201">
        <v>150000</v>
      </c>
      <c r="D906" t="s">
        <v>471</v>
      </c>
    </row>
    <row r="907" spans="1:4" x14ac:dyDescent="0.35">
      <c r="A907" s="202">
        <v>300</v>
      </c>
      <c r="B907" t="s">
        <v>11</v>
      </c>
      <c r="C907" s="201">
        <v>150101</v>
      </c>
      <c r="D907" t="s">
        <v>266</v>
      </c>
    </row>
    <row r="908" spans="1:4" x14ac:dyDescent="0.35">
      <c r="A908" s="202">
        <v>300</v>
      </c>
      <c r="B908" t="s">
        <v>11</v>
      </c>
      <c r="C908" s="201">
        <v>150201</v>
      </c>
      <c r="D908" t="s">
        <v>539</v>
      </c>
    </row>
    <row r="909" spans="1:4" x14ac:dyDescent="0.35">
      <c r="A909" s="202">
        <v>300</v>
      </c>
      <c r="B909" t="s">
        <v>11</v>
      </c>
      <c r="C909" s="201">
        <v>150303</v>
      </c>
      <c r="D909" t="s">
        <v>377</v>
      </c>
    </row>
    <row r="910" spans="1:4" x14ac:dyDescent="0.35">
      <c r="A910" s="202">
        <v>300</v>
      </c>
      <c r="B910" t="s">
        <v>11</v>
      </c>
      <c r="C910" s="201">
        <v>150306</v>
      </c>
      <c r="D910" t="s">
        <v>376</v>
      </c>
    </row>
    <row r="911" spans="1:4" x14ac:dyDescent="0.35">
      <c r="A911" s="202">
        <v>300</v>
      </c>
      <c r="B911" t="s">
        <v>11</v>
      </c>
      <c r="C911" s="201">
        <v>150401</v>
      </c>
      <c r="D911" t="s">
        <v>375</v>
      </c>
    </row>
    <row r="912" spans="1:4" x14ac:dyDescent="0.35">
      <c r="A912" s="202">
        <v>300</v>
      </c>
      <c r="B912" t="s">
        <v>11</v>
      </c>
      <c r="C912" s="201">
        <v>150403</v>
      </c>
      <c r="D912" t="s">
        <v>374</v>
      </c>
    </row>
    <row r="913" spans="1:4" x14ac:dyDescent="0.35">
      <c r="A913" s="202">
        <v>300</v>
      </c>
      <c r="B913" t="s">
        <v>11</v>
      </c>
      <c r="C913" s="201">
        <v>150506</v>
      </c>
      <c r="D913" t="s">
        <v>265</v>
      </c>
    </row>
    <row r="914" spans="1:4" x14ac:dyDescent="0.35">
      <c r="A914" s="202">
        <v>300</v>
      </c>
      <c r="B914" t="s">
        <v>11</v>
      </c>
      <c r="C914" s="201">
        <v>150507</v>
      </c>
      <c r="D914" t="s">
        <v>264</v>
      </c>
    </row>
    <row r="915" spans="1:4" x14ac:dyDescent="0.35">
      <c r="A915" s="202">
        <v>300</v>
      </c>
      <c r="B915" t="s">
        <v>11</v>
      </c>
      <c r="C915" s="201">
        <v>150508</v>
      </c>
      <c r="D915" t="s">
        <v>263</v>
      </c>
    </row>
    <row r="916" spans="1:4" x14ac:dyDescent="0.35">
      <c r="A916" s="202">
        <v>300</v>
      </c>
      <c r="B916" t="s">
        <v>11</v>
      </c>
      <c r="C916" s="201">
        <v>150701</v>
      </c>
      <c r="D916" t="s">
        <v>262</v>
      </c>
    </row>
    <row r="917" spans="1:4" x14ac:dyDescent="0.35">
      <c r="A917" s="202">
        <v>300</v>
      </c>
      <c r="B917" t="s">
        <v>11</v>
      </c>
      <c r="C917" s="201">
        <v>150705</v>
      </c>
      <c r="D917" t="s">
        <v>261</v>
      </c>
    </row>
    <row r="918" spans="1:4" x14ac:dyDescent="0.35">
      <c r="A918" s="202">
        <v>300</v>
      </c>
      <c r="B918" t="s">
        <v>11</v>
      </c>
      <c r="C918" s="201">
        <v>151001</v>
      </c>
      <c r="D918" t="s">
        <v>538</v>
      </c>
    </row>
    <row r="919" spans="1:4" x14ac:dyDescent="0.35">
      <c r="A919" s="202">
        <v>300</v>
      </c>
      <c r="B919" t="s">
        <v>11</v>
      </c>
      <c r="C919" s="201">
        <v>151102</v>
      </c>
      <c r="D919" t="s">
        <v>514</v>
      </c>
    </row>
    <row r="920" spans="1:4" x14ac:dyDescent="0.35">
      <c r="A920" s="202">
        <v>300</v>
      </c>
      <c r="B920" t="s">
        <v>11</v>
      </c>
      <c r="C920" s="201">
        <v>151301</v>
      </c>
      <c r="D920" t="s">
        <v>258</v>
      </c>
    </row>
    <row r="921" spans="1:4" x14ac:dyDescent="0.35">
      <c r="A921" s="202">
        <v>300</v>
      </c>
      <c r="B921" t="s">
        <v>11</v>
      </c>
      <c r="C921" s="201">
        <v>151302</v>
      </c>
      <c r="D921" t="s">
        <v>257</v>
      </c>
    </row>
    <row r="922" spans="1:4" x14ac:dyDescent="0.35">
      <c r="A922" s="202">
        <v>300</v>
      </c>
      <c r="B922" t="s">
        <v>11</v>
      </c>
      <c r="C922" s="201">
        <v>151305</v>
      </c>
      <c r="D922" t="s">
        <v>373</v>
      </c>
    </row>
    <row r="923" spans="1:4" x14ac:dyDescent="0.35">
      <c r="A923" s="202">
        <v>300</v>
      </c>
      <c r="B923" t="s">
        <v>11</v>
      </c>
      <c r="C923" s="201">
        <v>151307</v>
      </c>
      <c r="D923" t="s">
        <v>254</v>
      </c>
    </row>
    <row r="924" spans="1:4" x14ac:dyDescent="0.35">
      <c r="A924" s="202">
        <v>300</v>
      </c>
      <c r="B924" t="s">
        <v>11</v>
      </c>
      <c r="C924" s="201">
        <v>151399</v>
      </c>
      <c r="D924" t="s">
        <v>537</v>
      </c>
    </row>
    <row r="925" spans="1:4" x14ac:dyDescent="0.35">
      <c r="A925" s="202">
        <v>300</v>
      </c>
      <c r="B925" t="s">
        <v>11</v>
      </c>
      <c r="C925" s="201">
        <v>151701</v>
      </c>
      <c r="D925" t="s">
        <v>536</v>
      </c>
    </row>
    <row r="926" spans="1:4" x14ac:dyDescent="0.35">
      <c r="A926" s="202">
        <v>300</v>
      </c>
      <c r="B926" t="s">
        <v>11</v>
      </c>
      <c r="C926" s="201">
        <v>190501</v>
      </c>
      <c r="D926" t="s">
        <v>372</v>
      </c>
    </row>
    <row r="927" spans="1:4" x14ac:dyDescent="0.35">
      <c r="A927" s="202">
        <v>300</v>
      </c>
      <c r="B927" t="s">
        <v>11</v>
      </c>
      <c r="C927" s="201">
        <v>190708</v>
      </c>
      <c r="D927" t="s">
        <v>371</v>
      </c>
    </row>
    <row r="928" spans="1:4" x14ac:dyDescent="0.35">
      <c r="A928" s="202">
        <v>300</v>
      </c>
      <c r="B928" t="s">
        <v>11</v>
      </c>
      <c r="C928" s="201">
        <v>190710</v>
      </c>
      <c r="D928" t="s">
        <v>370</v>
      </c>
    </row>
    <row r="929" spans="1:4" x14ac:dyDescent="0.35">
      <c r="A929" s="202">
        <v>300</v>
      </c>
      <c r="B929" t="s">
        <v>11</v>
      </c>
      <c r="C929" s="201">
        <v>220000</v>
      </c>
      <c r="D929" t="s">
        <v>513</v>
      </c>
    </row>
    <row r="930" spans="1:4" x14ac:dyDescent="0.35">
      <c r="A930" s="202">
        <v>300</v>
      </c>
      <c r="B930" t="s">
        <v>11</v>
      </c>
      <c r="C930" s="201">
        <v>220302</v>
      </c>
      <c r="D930" t="s">
        <v>512</v>
      </c>
    </row>
    <row r="931" spans="1:4" x14ac:dyDescent="0.35">
      <c r="A931" s="202">
        <v>300</v>
      </c>
      <c r="B931" t="s">
        <v>11</v>
      </c>
      <c r="C931" s="201">
        <v>260210</v>
      </c>
      <c r="D931" t="s">
        <v>251</v>
      </c>
    </row>
    <row r="932" spans="1:4" x14ac:dyDescent="0.35">
      <c r="A932" s="202">
        <v>300</v>
      </c>
      <c r="B932" t="s">
        <v>11</v>
      </c>
      <c r="C932" s="201">
        <v>261006</v>
      </c>
      <c r="D932" t="s">
        <v>250</v>
      </c>
    </row>
    <row r="933" spans="1:4" x14ac:dyDescent="0.35">
      <c r="A933" s="202">
        <v>300</v>
      </c>
      <c r="B933" t="s">
        <v>11</v>
      </c>
      <c r="C933" s="201">
        <v>301901</v>
      </c>
      <c r="D933" t="s">
        <v>369</v>
      </c>
    </row>
    <row r="934" spans="1:4" x14ac:dyDescent="0.35">
      <c r="A934" s="202">
        <v>300</v>
      </c>
      <c r="B934" t="s">
        <v>11</v>
      </c>
      <c r="C934" s="201">
        <v>302502</v>
      </c>
      <c r="D934" t="s">
        <v>368</v>
      </c>
    </row>
    <row r="935" spans="1:4" x14ac:dyDescent="0.35">
      <c r="A935" s="202">
        <v>300</v>
      </c>
      <c r="B935" t="s">
        <v>11</v>
      </c>
      <c r="C935" s="201">
        <v>303301</v>
      </c>
      <c r="D935" t="s">
        <v>248</v>
      </c>
    </row>
    <row r="936" spans="1:4" x14ac:dyDescent="0.35">
      <c r="A936" s="202">
        <v>300</v>
      </c>
      <c r="B936" t="s">
        <v>11</v>
      </c>
      <c r="C936" s="201">
        <v>303401</v>
      </c>
      <c r="D936" t="s">
        <v>247</v>
      </c>
    </row>
    <row r="937" spans="1:4" x14ac:dyDescent="0.35">
      <c r="A937" s="202">
        <v>300</v>
      </c>
      <c r="B937" t="s">
        <v>11</v>
      </c>
      <c r="C937" s="201">
        <v>304101</v>
      </c>
      <c r="D937" t="s">
        <v>246</v>
      </c>
    </row>
    <row r="938" spans="1:4" x14ac:dyDescent="0.35">
      <c r="A938" s="202">
        <v>300</v>
      </c>
      <c r="B938" t="s">
        <v>11</v>
      </c>
      <c r="C938" s="201">
        <v>304401</v>
      </c>
      <c r="D938" t="s">
        <v>245</v>
      </c>
    </row>
    <row r="939" spans="1:4" x14ac:dyDescent="0.35">
      <c r="A939" s="202">
        <v>300</v>
      </c>
      <c r="B939" t="s">
        <v>11</v>
      </c>
      <c r="C939" s="201">
        <v>310302</v>
      </c>
      <c r="D939" t="s">
        <v>434</v>
      </c>
    </row>
    <row r="940" spans="1:4" x14ac:dyDescent="0.35">
      <c r="A940" s="202">
        <v>300</v>
      </c>
      <c r="B940" t="s">
        <v>11</v>
      </c>
      <c r="C940" s="201">
        <v>310501</v>
      </c>
      <c r="D940" t="s">
        <v>423</v>
      </c>
    </row>
    <row r="941" spans="1:4" x14ac:dyDescent="0.35">
      <c r="A941" s="202">
        <v>300</v>
      </c>
      <c r="B941" t="s">
        <v>11</v>
      </c>
      <c r="C941" s="201">
        <v>310504</v>
      </c>
      <c r="D941" t="s">
        <v>422</v>
      </c>
    </row>
    <row r="942" spans="1:4" x14ac:dyDescent="0.35">
      <c r="A942" s="202">
        <v>300</v>
      </c>
      <c r="B942" t="s">
        <v>11</v>
      </c>
      <c r="C942" s="201">
        <v>310507</v>
      </c>
      <c r="D942" t="s">
        <v>421</v>
      </c>
    </row>
    <row r="943" spans="1:4" x14ac:dyDescent="0.35">
      <c r="A943" s="202">
        <v>300</v>
      </c>
      <c r="B943" t="s">
        <v>11</v>
      </c>
      <c r="C943" s="201">
        <v>310601</v>
      </c>
      <c r="D943" t="s">
        <v>367</v>
      </c>
    </row>
    <row r="944" spans="1:4" x14ac:dyDescent="0.35">
      <c r="A944" s="202">
        <v>300</v>
      </c>
      <c r="B944" t="s">
        <v>11</v>
      </c>
      <c r="C944" s="201">
        <v>400401</v>
      </c>
      <c r="D944" t="s">
        <v>527</v>
      </c>
    </row>
    <row r="945" spans="1:4" x14ac:dyDescent="0.35">
      <c r="A945" s="202">
        <v>300</v>
      </c>
      <c r="B945" t="s">
        <v>11</v>
      </c>
      <c r="C945" s="201">
        <v>400509</v>
      </c>
      <c r="D945" t="s">
        <v>244</v>
      </c>
    </row>
    <row r="946" spans="1:4" x14ac:dyDescent="0.35">
      <c r="A946" s="202">
        <v>300</v>
      </c>
      <c r="B946" t="s">
        <v>11</v>
      </c>
      <c r="C946" s="201">
        <v>401001</v>
      </c>
      <c r="D946" t="s">
        <v>526</v>
      </c>
    </row>
    <row r="947" spans="1:4" x14ac:dyDescent="0.35">
      <c r="A947" s="202">
        <v>300</v>
      </c>
      <c r="B947" t="s">
        <v>11</v>
      </c>
      <c r="C947" s="201">
        <v>401002</v>
      </c>
      <c r="D947" t="s">
        <v>525</v>
      </c>
    </row>
    <row r="948" spans="1:4" x14ac:dyDescent="0.35">
      <c r="A948" s="202">
        <v>300</v>
      </c>
      <c r="B948" t="s">
        <v>11</v>
      </c>
      <c r="C948" s="201">
        <v>410000</v>
      </c>
      <c r="D948" t="s">
        <v>524</v>
      </c>
    </row>
    <row r="949" spans="1:4" x14ac:dyDescent="0.35">
      <c r="A949" s="202">
        <v>300</v>
      </c>
      <c r="B949" t="s">
        <v>11</v>
      </c>
      <c r="C949" s="201">
        <v>410303</v>
      </c>
      <c r="D949" t="s">
        <v>365</v>
      </c>
    </row>
    <row r="950" spans="1:4" x14ac:dyDescent="0.35">
      <c r="A950" s="202">
        <v>300</v>
      </c>
      <c r="B950" t="s">
        <v>11</v>
      </c>
      <c r="C950" s="201">
        <v>410399</v>
      </c>
      <c r="D950" t="s">
        <v>243</v>
      </c>
    </row>
    <row r="951" spans="1:4" x14ac:dyDescent="0.35">
      <c r="A951" s="202">
        <v>300</v>
      </c>
      <c r="B951" t="s">
        <v>11</v>
      </c>
      <c r="C951" s="201">
        <v>419999</v>
      </c>
      <c r="D951" t="s">
        <v>242</v>
      </c>
    </row>
    <row r="952" spans="1:4" x14ac:dyDescent="0.35">
      <c r="A952" s="202">
        <v>300</v>
      </c>
      <c r="B952" t="s">
        <v>11</v>
      </c>
      <c r="C952" s="201">
        <v>430100</v>
      </c>
      <c r="D952" t="s">
        <v>241</v>
      </c>
    </row>
    <row r="953" spans="1:4" x14ac:dyDescent="0.35">
      <c r="A953" s="202">
        <v>300</v>
      </c>
      <c r="B953" t="s">
        <v>11</v>
      </c>
      <c r="C953" s="201">
        <v>430104</v>
      </c>
      <c r="D953" t="s">
        <v>238</v>
      </c>
    </row>
    <row r="954" spans="1:4" x14ac:dyDescent="0.35">
      <c r="A954" s="202">
        <v>300</v>
      </c>
      <c r="B954" t="s">
        <v>11</v>
      </c>
      <c r="C954" s="201">
        <v>430109</v>
      </c>
      <c r="D954" t="s">
        <v>364</v>
      </c>
    </row>
    <row r="955" spans="1:4" x14ac:dyDescent="0.35">
      <c r="A955" s="202">
        <v>300</v>
      </c>
      <c r="B955" t="s">
        <v>11</v>
      </c>
      <c r="C955" s="201">
        <v>430202</v>
      </c>
      <c r="D955" t="s">
        <v>362</v>
      </c>
    </row>
    <row r="956" spans="1:4" x14ac:dyDescent="0.35">
      <c r="A956" s="202">
        <v>300</v>
      </c>
      <c r="B956" t="s">
        <v>11</v>
      </c>
      <c r="C956" s="201">
        <v>430302</v>
      </c>
      <c r="D956" t="s">
        <v>229</v>
      </c>
    </row>
    <row r="957" spans="1:4" x14ac:dyDescent="0.35">
      <c r="A957" s="202">
        <v>300</v>
      </c>
      <c r="B957" t="s">
        <v>11</v>
      </c>
      <c r="C957" s="201">
        <v>430402</v>
      </c>
      <c r="D957" t="s">
        <v>523</v>
      </c>
    </row>
    <row r="958" spans="1:4" x14ac:dyDescent="0.35">
      <c r="A958" s="202">
        <v>300</v>
      </c>
      <c r="B958" t="s">
        <v>11</v>
      </c>
      <c r="C958" s="201">
        <v>430406</v>
      </c>
      <c r="D958" t="s">
        <v>522</v>
      </c>
    </row>
    <row r="959" spans="1:4" x14ac:dyDescent="0.35">
      <c r="A959" s="202">
        <v>300</v>
      </c>
      <c r="B959" t="s">
        <v>11</v>
      </c>
      <c r="C959" s="201">
        <v>440000</v>
      </c>
      <c r="D959" t="s">
        <v>220</v>
      </c>
    </row>
    <row r="960" spans="1:4" x14ac:dyDescent="0.35">
      <c r="A960" s="202">
        <v>300</v>
      </c>
      <c r="B960" t="s">
        <v>11</v>
      </c>
      <c r="C960" s="201">
        <v>440401</v>
      </c>
      <c r="D960" t="s">
        <v>511</v>
      </c>
    </row>
    <row r="961" spans="1:4" x14ac:dyDescent="0.35">
      <c r="A961" s="202">
        <v>300</v>
      </c>
      <c r="B961" t="s">
        <v>11</v>
      </c>
      <c r="C961" s="201">
        <v>440403</v>
      </c>
      <c r="D961" t="s">
        <v>510</v>
      </c>
    </row>
    <row r="962" spans="1:4" x14ac:dyDescent="0.35">
      <c r="A962" s="202">
        <v>300</v>
      </c>
      <c r="B962" t="s">
        <v>11</v>
      </c>
      <c r="C962" s="201">
        <v>440701</v>
      </c>
      <c r="D962" t="s">
        <v>358</v>
      </c>
    </row>
    <row r="963" spans="1:4" x14ac:dyDescent="0.35">
      <c r="A963" s="202">
        <v>300</v>
      </c>
      <c r="B963" t="s">
        <v>11</v>
      </c>
      <c r="C963" s="201">
        <v>440702</v>
      </c>
      <c r="D963" t="s">
        <v>509</v>
      </c>
    </row>
    <row r="964" spans="1:4" x14ac:dyDescent="0.35">
      <c r="A964" s="202">
        <v>300</v>
      </c>
      <c r="B964" t="s">
        <v>11</v>
      </c>
      <c r="C964" s="201">
        <v>450401</v>
      </c>
      <c r="D964" t="s">
        <v>521</v>
      </c>
    </row>
    <row r="965" spans="1:4" x14ac:dyDescent="0.35">
      <c r="A965" s="202">
        <v>300</v>
      </c>
      <c r="B965" t="s">
        <v>11</v>
      </c>
      <c r="C965" s="201">
        <v>460000</v>
      </c>
      <c r="D965" t="s">
        <v>508</v>
      </c>
    </row>
    <row r="966" spans="1:4" x14ac:dyDescent="0.35">
      <c r="A966" s="202">
        <v>300</v>
      </c>
      <c r="B966" t="s">
        <v>11</v>
      </c>
      <c r="C966" s="201">
        <v>460101</v>
      </c>
      <c r="D966" t="s">
        <v>507</v>
      </c>
    </row>
    <row r="967" spans="1:4" x14ac:dyDescent="0.35">
      <c r="A967" s="202">
        <v>300</v>
      </c>
      <c r="B967" t="s">
        <v>11</v>
      </c>
      <c r="C967" s="201">
        <v>460201</v>
      </c>
      <c r="D967" t="s">
        <v>506</v>
      </c>
    </row>
    <row r="968" spans="1:4" x14ac:dyDescent="0.35">
      <c r="A968" s="202">
        <v>300</v>
      </c>
      <c r="B968" t="s">
        <v>11</v>
      </c>
      <c r="C968" s="201">
        <v>460301</v>
      </c>
      <c r="D968" t="s">
        <v>219</v>
      </c>
    </row>
    <row r="969" spans="1:4" x14ac:dyDescent="0.35">
      <c r="A969" s="202">
        <v>300</v>
      </c>
      <c r="B969" t="s">
        <v>11</v>
      </c>
      <c r="C969" s="201">
        <v>460302</v>
      </c>
      <c r="D969" t="s">
        <v>420</v>
      </c>
    </row>
    <row r="970" spans="1:4" x14ac:dyDescent="0.35">
      <c r="A970" s="202">
        <v>300</v>
      </c>
      <c r="B970" t="s">
        <v>11</v>
      </c>
      <c r="C970" s="201">
        <v>460303</v>
      </c>
      <c r="D970" t="s">
        <v>218</v>
      </c>
    </row>
    <row r="971" spans="1:4" x14ac:dyDescent="0.35">
      <c r="A971" s="202">
        <v>300</v>
      </c>
      <c r="B971" t="s">
        <v>11</v>
      </c>
      <c r="C971" s="201">
        <v>460401</v>
      </c>
      <c r="D971" t="s">
        <v>217</v>
      </c>
    </row>
    <row r="972" spans="1:4" x14ac:dyDescent="0.35">
      <c r="A972" s="202">
        <v>300</v>
      </c>
      <c r="B972" t="s">
        <v>11</v>
      </c>
      <c r="C972" s="201">
        <v>460402</v>
      </c>
      <c r="D972" t="s">
        <v>505</v>
      </c>
    </row>
    <row r="973" spans="1:4" x14ac:dyDescent="0.35">
      <c r="A973" s="202">
        <v>300</v>
      </c>
      <c r="B973" t="s">
        <v>11</v>
      </c>
      <c r="C973" s="201">
        <v>460403</v>
      </c>
      <c r="D973" t="s">
        <v>419</v>
      </c>
    </row>
    <row r="974" spans="1:4" x14ac:dyDescent="0.35">
      <c r="A974" s="202">
        <v>300</v>
      </c>
      <c r="B974" t="s">
        <v>11</v>
      </c>
      <c r="C974" s="201">
        <v>460404</v>
      </c>
      <c r="D974" t="s">
        <v>418</v>
      </c>
    </row>
    <row r="975" spans="1:4" x14ac:dyDescent="0.35">
      <c r="A975" s="202">
        <v>300</v>
      </c>
      <c r="B975" t="s">
        <v>11</v>
      </c>
      <c r="C975" s="201">
        <v>460406</v>
      </c>
      <c r="D975" t="s">
        <v>504</v>
      </c>
    </row>
    <row r="976" spans="1:4" x14ac:dyDescent="0.35">
      <c r="A976" s="202">
        <v>300</v>
      </c>
      <c r="B976" t="s">
        <v>11</v>
      </c>
      <c r="C976" s="201">
        <v>460408</v>
      </c>
      <c r="D976" t="s">
        <v>503</v>
      </c>
    </row>
    <row r="977" spans="1:4" x14ac:dyDescent="0.35">
      <c r="A977" s="202">
        <v>300</v>
      </c>
      <c r="B977" t="s">
        <v>11</v>
      </c>
      <c r="C977" s="201">
        <v>460410</v>
      </c>
      <c r="D977" t="s">
        <v>502</v>
      </c>
    </row>
    <row r="978" spans="1:4" x14ac:dyDescent="0.35">
      <c r="A978" s="202">
        <v>300</v>
      </c>
      <c r="B978" t="s">
        <v>11</v>
      </c>
      <c r="C978" s="201">
        <v>460412</v>
      </c>
      <c r="D978" t="s">
        <v>501</v>
      </c>
    </row>
    <row r="979" spans="1:4" x14ac:dyDescent="0.35">
      <c r="A979" s="202">
        <v>300</v>
      </c>
      <c r="B979" t="s">
        <v>11</v>
      </c>
      <c r="C979" s="201">
        <v>460413</v>
      </c>
      <c r="D979" t="s">
        <v>433</v>
      </c>
    </row>
    <row r="980" spans="1:4" x14ac:dyDescent="0.35">
      <c r="A980" s="202">
        <v>300</v>
      </c>
      <c r="B980" t="s">
        <v>11</v>
      </c>
      <c r="C980" s="201">
        <v>460414</v>
      </c>
      <c r="D980" t="s">
        <v>500</v>
      </c>
    </row>
    <row r="981" spans="1:4" x14ac:dyDescent="0.35">
      <c r="A981" s="202">
        <v>300</v>
      </c>
      <c r="B981" t="s">
        <v>11</v>
      </c>
      <c r="C981" s="201">
        <v>460415</v>
      </c>
      <c r="D981" t="s">
        <v>499</v>
      </c>
    </row>
    <row r="982" spans="1:4" x14ac:dyDescent="0.35">
      <c r="A982" s="202">
        <v>300</v>
      </c>
      <c r="B982" t="s">
        <v>11</v>
      </c>
      <c r="C982" s="201">
        <v>460502</v>
      </c>
      <c r="D982" t="s">
        <v>498</v>
      </c>
    </row>
    <row r="983" spans="1:4" x14ac:dyDescent="0.35">
      <c r="A983" s="202">
        <v>300</v>
      </c>
      <c r="B983" t="s">
        <v>11</v>
      </c>
      <c r="C983" s="201">
        <v>460503</v>
      </c>
      <c r="D983" t="s">
        <v>497</v>
      </c>
    </row>
    <row r="984" spans="1:4" x14ac:dyDescent="0.35">
      <c r="A984" s="202">
        <v>300</v>
      </c>
      <c r="B984" t="s">
        <v>11</v>
      </c>
      <c r="C984" s="201">
        <v>460504</v>
      </c>
      <c r="D984" t="s">
        <v>496</v>
      </c>
    </row>
    <row r="985" spans="1:4" x14ac:dyDescent="0.35">
      <c r="A985" s="202">
        <v>300</v>
      </c>
      <c r="B985" t="s">
        <v>11</v>
      </c>
      <c r="C985" s="201">
        <v>460505</v>
      </c>
      <c r="D985" t="s">
        <v>495</v>
      </c>
    </row>
    <row r="986" spans="1:4" x14ac:dyDescent="0.35">
      <c r="A986" s="202">
        <v>300</v>
      </c>
      <c r="B986" t="s">
        <v>11</v>
      </c>
      <c r="C986" s="201">
        <v>470000</v>
      </c>
      <c r="D986" t="s">
        <v>216</v>
      </c>
    </row>
    <row r="987" spans="1:4" x14ac:dyDescent="0.35">
      <c r="A987" s="202">
        <v>300</v>
      </c>
      <c r="B987" t="s">
        <v>11</v>
      </c>
      <c r="C987" s="201">
        <v>470110</v>
      </c>
      <c r="D987" t="s">
        <v>417</v>
      </c>
    </row>
    <row r="988" spans="1:4" x14ac:dyDescent="0.35">
      <c r="A988" s="202">
        <v>300</v>
      </c>
      <c r="B988" t="s">
        <v>11</v>
      </c>
      <c r="C988" s="201">
        <v>470303</v>
      </c>
      <c r="D988" t="s">
        <v>214</v>
      </c>
    </row>
    <row r="989" spans="1:4" x14ac:dyDescent="0.35">
      <c r="A989" s="202">
        <v>300</v>
      </c>
      <c r="B989" t="s">
        <v>11</v>
      </c>
      <c r="C989" s="201">
        <v>470600</v>
      </c>
      <c r="D989" t="s">
        <v>211</v>
      </c>
    </row>
    <row r="990" spans="1:4" x14ac:dyDescent="0.35">
      <c r="A990" s="202">
        <v>300</v>
      </c>
      <c r="B990" t="s">
        <v>11</v>
      </c>
      <c r="C990" s="201">
        <v>470617</v>
      </c>
      <c r="D990" t="s">
        <v>203</v>
      </c>
    </row>
    <row r="991" spans="1:4" x14ac:dyDescent="0.35">
      <c r="A991" s="202">
        <v>300</v>
      </c>
      <c r="B991" t="s">
        <v>11</v>
      </c>
      <c r="C991" s="201">
        <v>470618</v>
      </c>
      <c r="D991" t="s">
        <v>202</v>
      </c>
    </row>
    <row r="992" spans="1:4" x14ac:dyDescent="0.35">
      <c r="A992" s="202">
        <v>300</v>
      </c>
      <c r="B992" t="s">
        <v>11</v>
      </c>
      <c r="C992" s="201">
        <v>470701</v>
      </c>
      <c r="D992" t="s">
        <v>201</v>
      </c>
    </row>
    <row r="993" spans="1:4" x14ac:dyDescent="0.35">
      <c r="A993" s="202">
        <v>300</v>
      </c>
      <c r="B993" t="s">
        <v>11</v>
      </c>
      <c r="C993" s="201">
        <v>470703</v>
      </c>
      <c r="D993" t="s">
        <v>200</v>
      </c>
    </row>
    <row r="994" spans="1:4" x14ac:dyDescent="0.35">
      <c r="A994" s="202">
        <v>300</v>
      </c>
      <c r="B994" t="s">
        <v>11</v>
      </c>
      <c r="C994" s="201">
        <v>470704</v>
      </c>
      <c r="D994" t="s">
        <v>199</v>
      </c>
    </row>
    <row r="995" spans="1:4" x14ac:dyDescent="0.35">
      <c r="A995" s="202">
        <v>300</v>
      </c>
      <c r="B995" t="s">
        <v>11</v>
      </c>
      <c r="C995" s="201">
        <v>470705</v>
      </c>
      <c r="D995" t="s">
        <v>198</v>
      </c>
    </row>
    <row r="996" spans="1:4" x14ac:dyDescent="0.35">
      <c r="A996" s="202">
        <v>300</v>
      </c>
      <c r="B996" t="s">
        <v>11</v>
      </c>
      <c r="C996" s="201">
        <v>470706</v>
      </c>
      <c r="D996" t="s">
        <v>197</v>
      </c>
    </row>
    <row r="997" spans="1:4" x14ac:dyDescent="0.35">
      <c r="A997" s="202">
        <v>300</v>
      </c>
      <c r="B997" t="s">
        <v>11</v>
      </c>
      <c r="C997" s="201">
        <v>490101</v>
      </c>
      <c r="D997" t="s">
        <v>493</v>
      </c>
    </row>
    <row r="998" spans="1:4" x14ac:dyDescent="0.35">
      <c r="A998" s="202">
        <v>300</v>
      </c>
      <c r="B998" t="s">
        <v>11</v>
      </c>
      <c r="C998" s="201">
        <v>490102</v>
      </c>
      <c r="D998" t="s">
        <v>195</v>
      </c>
    </row>
    <row r="999" spans="1:4" x14ac:dyDescent="0.35">
      <c r="A999" s="202">
        <v>300</v>
      </c>
      <c r="B999" t="s">
        <v>11</v>
      </c>
      <c r="C999" s="201">
        <v>490104</v>
      </c>
      <c r="D999" t="s">
        <v>492</v>
      </c>
    </row>
    <row r="1000" spans="1:4" x14ac:dyDescent="0.35">
      <c r="A1000" s="202">
        <v>300</v>
      </c>
      <c r="B1000" t="s">
        <v>11</v>
      </c>
      <c r="C1000" s="201">
        <v>490108</v>
      </c>
      <c r="D1000" t="s">
        <v>193</v>
      </c>
    </row>
    <row r="1001" spans="1:4" x14ac:dyDescent="0.35">
      <c r="A1001" s="202">
        <v>300</v>
      </c>
      <c r="B1001" t="s">
        <v>11</v>
      </c>
      <c r="C1001" s="201">
        <v>490205</v>
      </c>
      <c r="D1001" t="s">
        <v>192</v>
      </c>
    </row>
    <row r="1002" spans="1:4" x14ac:dyDescent="0.35">
      <c r="A1002" s="202">
        <v>300</v>
      </c>
      <c r="B1002" t="s">
        <v>11</v>
      </c>
      <c r="C1002" s="201">
        <v>490209</v>
      </c>
      <c r="D1002" t="s">
        <v>460</v>
      </c>
    </row>
    <row r="1003" spans="1:4" x14ac:dyDescent="0.35">
      <c r="A1003" s="202">
        <v>300</v>
      </c>
      <c r="B1003" t="s">
        <v>11</v>
      </c>
      <c r="C1003" s="201">
        <v>500401</v>
      </c>
      <c r="D1003" t="s">
        <v>491</v>
      </c>
    </row>
    <row r="1004" spans="1:4" x14ac:dyDescent="0.35">
      <c r="A1004" s="202">
        <v>300</v>
      </c>
      <c r="B1004" t="s">
        <v>11</v>
      </c>
      <c r="C1004" s="201">
        <v>500402</v>
      </c>
      <c r="D1004" t="s">
        <v>535</v>
      </c>
    </row>
    <row r="1005" spans="1:4" x14ac:dyDescent="0.35">
      <c r="A1005" s="202">
        <v>300</v>
      </c>
      <c r="B1005" t="s">
        <v>11</v>
      </c>
      <c r="C1005" s="201">
        <v>510001</v>
      </c>
      <c r="D1005" t="s">
        <v>190</v>
      </c>
    </row>
    <row r="1006" spans="1:4" x14ac:dyDescent="0.35">
      <c r="A1006" s="202">
        <v>300</v>
      </c>
      <c r="B1006" t="s">
        <v>11</v>
      </c>
      <c r="C1006" s="201">
        <v>510601</v>
      </c>
      <c r="D1006" t="s">
        <v>414</v>
      </c>
    </row>
    <row r="1007" spans="1:4" x14ac:dyDescent="0.35">
      <c r="A1007" s="202">
        <v>300</v>
      </c>
      <c r="B1007" t="s">
        <v>11</v>
      </c>
      <c r="C1007" s="201">
        <v>510701</v>
      </c>
      <c r="D1007" t="s">
        <v>187</v>
      </c>
    </row>
    <row r="1008" spans="1:4" x14ac:dyDescent="0.35">
      <c r="A1008" s="202">
        <v>300</v>
      </c>
      <c r="B1008" t="s">
        <v>11</v>
      </c>
      <c r="C1008" s="201">
        <v>510705</v>
      </c>
      <c r="D1008" t="s">
        <v>186</v>
      </c>
    </row>
    <row r="1009" spans="1:4" x14ac:dyDescent="0.35">
      <c r="A1009" s="202">
        <v>300</v>
      </c>
      <c r="B1009" t="s">
        <v>11</v>
      </c>
      <c r="C1009" s="201">
        <v>510706</v>
      </c>
      <c r="D1009" t="s">
        <v>185</v>
      </c>
    </row>
    <row r="1010" spans="1:4" x14ac:dyDescent="0.35">
      <c r="A1010" s="202">
        <v>300</v>
      </c>
      <c r="B1010" t="s">
        <v>11</v>
      </c>
      <c r="C1010" s="201">
        <v>510709</v>
      </c>
      <c r="D1010" t="s">
        <v>184</v>
      </c>
    </row>
    <row r="1011" spans="1:4" x14ac:dyDescent="0.35">
      <c r="A1011" s="202">
        <v>300</v>
      </c>
      <c r="B1011" t="s">
        <v>11</v>
      </c>
      <c r="C1011" s="201">
        <v>510710</v>
      </c>
      <c r="D1011" t="s">
        <v>183</v>
      </c>
    </row>
    <row r="1012" spans="1:4" x14ac:dyDescent="0.35">
      <c r="A1012" s="202">
        <v>300</v>
      </c>
      <c r="B1012" t="s">
        <v>11</v>
      </c>
      <c r="C1012" s="201">
        <v>510711</v>
      </c>
      <c r="D1012" t="s">
        <v>182</v>
      </c>
    </row>
    <row r="1013" spans="1:4" x14ac:dyDescent="0.35">
      <c r="A1013" s="202">
        <v>300</v>
      </c>
      <c r="B1013" t="s">
        <v>11</v>
      </c>
      <c r="C1013" s="201">
        <v>510712</v>
      </c>
      <c r="D1013" t="s">
        <v>181</v>
      </c>
    </row>
    <row r="1014" spans="1:4" x14ac:dyDescent="0.35">
      <c r="A1014" s="202">
        <v>300</v>
      </c>
      <c r="B1014" t="s">
        <v>11</v>
      </c>
      <c r="C1014" s="201">
        <v>510714</v>
      </c>
      <c r="D1014" t="s">
        <v>180</v>
      </c>
    </row>
    <row r="1015" spans="1:4" x14ac:dyDescent="0.35">
      <c r="A1015" s="202">
        <v>300</v>
      </c>
      <c r="B1015" t="s">
        <v>11</v>
      </c>
      <c r="C1015" s="201">
        <v>510716</v>
      </c>
      <c r="D1015" t="s">
        <v>179</v>
      </c>
    </row>
    <row r="1016" spans="1:4" x14ac:dyDescent="0.35">
      <c r="A1016" s="202">
        <v>300</v>
      </c>
      <c r="B1016" t="s">
        <v>11</v>
      </c>
      <c r="C1016" s="201">
        <v>510801</v>
      </c>
      <c r="D1016" t="s">
        <v>178</v>
      </c>
    </row>
    <row r="1017" spans="1:4" x14ac:dyDescent="0.35">
      <c r="A1017" s="202">
        <v>300</v>
      </c>
      <c r="B1017" t="s">
        <v>11</v>
      </c>
      <c r="C1017" s="201">
        <v>510803</v>
      </c>
      <c r="D1017" t="s">
        <v>177</v>
      </c>
    </row>
    <row r="1018" spans="1:4" x14ac:dyDescent="0.35">
      <c r="A1018" s="202">
        <v>300</v>
      </c>
      <c r="B1018" t="s">
        <v>11</v>
      </c>
      <c r="C1018" s="201">
        <v>510805</v>
      </c>
      <c r="D1018" t="s">
        <v>176</v>
      </c>
    </row>
    <row r="1019" spans="1:4" x14ac:dyDescent="0.35">
      <c r="A1019" s="202">
        <v>300</v>
      </c>
      <c r="B1019" t="s">
        <v>11</v>
      </c>
      <c r="C1019" s="201">
        <v>510806</v>
      </c>
      <c r="D1019" t="s">
        <v>175</v>
      </c>
    </row>
    <row r="1020" spans="1:4" x14ac:dyDescent="0.35">
      <c r="A1020" s="202">
        <v>300</v>
      </c>
      <c r="B1020" t="s">
        <v>11</v>
      </c>
      <c r="C1020" s="201">
        <v>510809</v>
      </c>
      <c r="D1020" t="s">
        <v>174</v>
      </c>
    </row>
    <row r="1021" spans="1:4" x14ac:dyDescent="0.35">
      <c r="A1021" s="202">
        <v>300</v>
      </c>
      <c r="B1021" t="s">
        <v>11</v>
      </c>
      <c r="C1021" s="201">
        <v>510811</v>
      </c>
      <c r="D1021" t="s">
        <v>173</v>
      </c>
    </row>
    <row r="1022" spans="1:4" x14ac:dyDescent="0.35">
      <c r="A1022" s="202">
        <v>300</v>
      </c>
      <c r="B1022" t="s">
        <v>11</v>
      </c>
      <c r="C1022" s="201">
        <v>510813</v>
      </c>
      <c r="D1022" t="s">
        <v>172</v>
      </c>
    </row>
    <row r="1023" spans="1:4" x14ac:dyDescent="0.35">
      <c r="A1023" s="202">
        <v>300</v>
      </c>
      <c r="B1023" t="s">
        <v>11</v>
      </c>
      <c r="C1023" s="201">
        <v>510901</v>
      </c>
      <c r="D1023" t="s">
        <v>171</v>
      </c>
    </row>
    <row r="1024" spans="1:4" x14ac:dyDescent="0.35">
      <c r="A1024" s="202">
        <v>300</v>
      </c>
      <c r="B1024" t="s">
        <v>11</v>
      </c>
      <c r="C1024" s="201">
        <v>510902</v>
      </c>
      <c r="D1024" t="s">
        <v>170</v>
      </c>
    </row>
    <row r="1025" spans="1:4" x14ac:dyDescent="0.35">
      <c r="A1025" s="202">
        <v>300</v>
      </c>
      <c r="B1025" t="s">
        <v>11</v>
      </c>
      <c r="C1025" s="201">
        <v>510906</v>
      </c>
      <c r="D1025" t="s">
        <v>169</v>
      </c>
    </row>
    <row r="1026" spans="1:4" x14ac:dyDescent="0.35">
      <c r="A1026" s="202">
        <v>300</v>
      </c>
      <c r="B1026" t="s">
        <v>11</v>
      </c>
      <c r="C1026" s="201">
        <v>510907</v>
      </c>
      <c r="D1026" t="s">
        <v>168</v>
      </c>
    </row>
    <row r="1027" spans="1:4" x14ac:dyDescent="0.35">
      <c r="A1027" s="202">
        <v>300</v>
      </c>
      <c r="B1027" t="s">
        <v>11</v>
      </c>
      <c r="C1027" s="201">
        <v>510908</v>
      </c>
      <c r="D1027" t="s">
        <v>167</v>
      </c>
    </row>
    <row r="1028" spans="1:4" x14ac:dyDescent="0.35">
      <c r="A1028" s="202">
        <v>300</v>
      </c>
      <c r="B1028" t="s">
        <v>11</v>
      </c>
      <c r="C1028" s="201">
        <v>510909</v>
      </c>
      <c r="D1028" t="s">
        <v>166</v>
      </c>
    </row>
    <row r="1029" spans="1:4" x14ac:dyDescent="0.35">
      <c r="A1029" s="202">
        <v>300</v>
      </c>
      <c r="B1029" t="s">
        <v>11</v>
      </c>
      <c r="C1029" s="201">
        <v>510910</v>
      </c>
      <c r="D1029" t="s">
        <v>165</v>
      </c>
    </row>
    <row r="1030" spans="1:4" x14ac:dyDescent="0.35">
      <c r="A1030" s="202">
        <v>300</v>
      </c>
      <c r="B1030" t="s">
        <v>11</v>
      </c>
      <c r="C1030" s="201">
        <v>510911</v>
      </c>
      <c r="D1030" t="s">
        <v>164</v>
      </c>
    </row>
    <row r="1031" spans="1:4" x14ac:dyDescent="0.35">
      <c r="A1031" s="202">
        <v>300</v>
      </c>
      <c r="B1031" t="s">
        <v>11</v>
      </c>
      <c r="C1031" s="201">
        <v>510915</v>
      </c>
      <c r="D1031" t="s">
        <v>163</v>
      </c>
    </row>
    <row r="1032" spans="1:4" x14ac:dyDescent="0.35">
      <c r="A1032" s="202">
        <v>300</v>
      </c>
      <c r="B1032" t="s">
        <v>11</v>
      </c>
      <c r="C1032" s="201">
        <v>510916</v>
      </c>
      <c r="D1032" t="s">
        <v>162</v>
      </c>
    </row>
    <row r="1033" spans="1:4" x14ac:dyDescent="0.35">
      <c r="A1033" s="202">
        <v>300</v>
      </c>
      <c r="B1033" t="s">
        <v>11</v>
      </c>
      <c r="C1033" s="201">
        <v>510919</v>
      </c>
      <c r="D1033" t="s">
        <v>161</v>
      </c>
    </row>
    <row r="1034" spans="1:4" x14ac:dyDescent="0.35">
      <c r="A1034" s="202">
        <v>300</v>
      </c>
      <c r="B1034" t="s">
        <v>11</v>
      </c>
      <c r="C1034" s="201">
        <v>510920</v>
      </c>
      <c r="D1034" t="s">
        <v>160</v>
      </c>
    </row>
    <row r="1035" spans="1:4" x14ac:dyDescent="0.35">
      <c r="A1035" s="202">
        <v>300</v>
      </c>
      <c r="B1035" t="s">
        <v>11</v>
      </c>
      <c r="C1035" s="201">
        <v>511009</v>
      </c>
      <c r="D1035" t="s">
        <v>159</v>
      </c>
    </row>
    <row r="1036" spans="1:4" x14ac:dyDescent="0.35">
      <c r="A1036" s="202">
        <v>300</v>
      </c>
      <c r="B1036" t="s">
        <v>11</v>
      </c>
      <c r="C1036" s="201">
        <v>511012</v>
      </c>
      <c r="D1036" t="s">
        <v>158</v>
      </c>
    </row>
    <row r="1037" spans="1:4" x14ac:dyDescent="0.35">
      <c r="A1037" s="202">
        <v>300</v>
      </c>
      <c r="B1037" t="s">
        <v>11</v>
      </c>
      <c r="C1037" s="201">
        <v>511502</v>
      </c>
      <c r="D1037" t="s">
        <v>489</v>
      </c>
    </row>
    <row r="1038" spans="1:4" x14ac:dyDescent="0.35">
      <c r="A1038" s="202">
        <v>300</v>
      </c>
      <c r="B1038" t="s">
        <v>11</v>
      </c>
      <c r="C1038" s="201">
        <v>511504</v>
      </c>
      <c r="D1038" t="s">
        <v>157</v>
      </c>
    </row>
    <row r="1039" spans="1:4" x14ac:dyDescent="0.35">
      <c r="A1039" s="202">
        <v>300</v>
      </c>
      <c r="B1039" t="s">
        <v>11</v>
      </c>
      <c r="C1039" s="201">
        <v>511801</v>
      </c>
      <c r="D1039" t="s">
        <v>454</v>
      </c>
    </row>
    <row r="1040" spans="1:4" x14ac:dyDescent="0.35">
      <c r="A1040" s="202">
        <v>300</v>
      </c>
      <c r="B1040" t="s">
        <v>11</v>
      </c>
      <c r="C1040" s="201">
        <v>511802</v>
      </c>
      <c r="D1040" t="s">
        <v>344</v>
      </c>
    </row>
    <row r="1041" spans="1:4" x14ac:dyDescent="0.35">
      <c r="A1041" s="202">
        <v>300</v>
      </c>
      <c r="B1041" t="s">
        <v>11</v>
      </c>
      <c r="C1041" s="201">
        <v>511803</v>
      </c>
      <c r="D1041" t="s">
        <v>343</v>
      </c>
    </row>
    <row r="1042" spans="1:4" x14ac:dyDescent="0.35">
      <c r="A1042" s="202">
        <v>300</v>
      </c>
      <c r="B1042" t="s">
        <v>11</v>
      </c>
      <c r="C1042" s="201">
        <v>511804</v>
      </c>
      <c r="D1042" t="s">
        <v>342</v>
      </c>
    </row>
    <row r="1043" spans="1:4" x14ac:dyDescent="0.35">
      <c r="A1043" s="202">
        <v>300</v>
      </c>
      <c r="B1043" t="s">
        <v>11</v>
      </c>
      <c r="C1043" s="201">
        <v>512201</v>
      </c>
      <c r="D1043" t="s">
        <v>156</v>
      </c>
    </row>
    <row r="1044" spans="1:4" x14ac:dyDescent="0.35">
      <c r="A1044" s="202">
        <v>300</v>
      </c>
      <c r="B1044" t="s">
        <v>11</v>
      </c>
      <c r="C1044" s="201">
        <v>512202</v>
      </c>
      <c r="D1044" t="s">
        <v>155</v>
      </c>
    </row>
    <row r="1045" spans="1:4" x14ac:dyDescent="0.35">
      <c r="A1045" s="202">
        <v>300</v>
      </c>
      <c r="B1045" t="s">
        <v>11</v>
      </c>
      <c r="C1045" s="201">
        <v>512206</v>
      </c>
      <c r="D1045" t="s">
        <v>154</v>
      </c>
    </row>
    <row r="1046" spans="1:4" x14ac:dyDescent="0.35">
      <c r="A1046" s="202">
        <v>300</v>
      </c>
      <c r="B1046" t="s">
        <v>11</v>
      </c>
      <c r="C1046" s="201">
        <v>512213</v>
      </c>
      <c r="D1046" t="s">
        <v>153</v>
      </c>
    </row>
    <row r="1047" spans="1:4" x14ac:dyDescent="0.35">
      <c r="A1047" s="202">
        <v>300</v>
      </c>
      <c r="B1047" t="s">
        <v>11</v>
      </c>
      <c r="C1047" s="201">
        <v>512601</v>
      </c>
      <c r="D1047" t="s">
        <v>152</v>
      </c>
    </row>
    <row r="1048" spans="1:4" x14ac:dyDescent="0.35">
      <c r="A1048" s="202">
        <v>300</v>
      </c>
      <c r="B1048" t="s">
        <v>11</v>
      </c>
      <c r="C1048" s="201">
        <v>513101</v>
      </c>
      <c r="D1048" t="s">
        <v>336</v>
      </c>
    </row>
    <row r="1049" spans="1:4" x14ac:dyDescent="0.35">
      <c r="A1049" s="202">
        <v>300</v>
      </c>
      <c r="B1049" t="s">
        <v>11</v>
      </c>
      <c r="C1049" s="201">
        <v>513103</v>
      </c>
      <c r="D1049" t="s">
        <v>335</v>
      </c>
    </row>
    <row r="1050" spans="1:4" x14ac:dyDescent="0.35">
      <c r="A1050" s="202">
        <v>300</v>
      </c>
      <c r="B1050" t="s">
        <v>11</v>
      </c>
      <c r="C1050" s="201">
        <v>513104</v>
      </c>
      <c r="D1050" t="s">
        <v>334</v>
      </c>
    </row>
    <row r="1051" spans="1:4" x14ac:dyDescent="0.35">
      <c r="A1051" s="202">
        <v>300</v>
      </c>
      <c r="B1051" t="s">
        <v>11</v>
      </c>
      <c r="C1051" s="201">
        <v>513501</v>
      </c>
      <c r="D1051" t="s">
        <v>150</v>
      </c>
    </row>
    <row r="1052" spans="1:4" x14ac:dyDescent="0.35">
      <c r="A1052" s="202">
        <v>300</v>
      </c>
      <c r="B1052" t="s">
        <v>11</v>
      </c>
      <c r="C1052" s="201">
        <v>513502</v>
      </c>
      <c r="D1052" t="s">
        <v>149</v>
      </c>
    </row>
    <row r="1053" spans="1:4" x14ac:dyDescent="0.35">
      <c r="A1053" s="202">
        <v>300</v>
      </c>
      <c r="B1053" t="s">
        <v>11</v>
      </c>
      <c r="C1053" s="201">
        <v>513503</v>
      </c>
      <c r="D1053" t="s">
        <v>148</v>
      </c>
    </row>
    <row r="1054" spans="1:4" x14ac:dyDescent="0.35">
      <c r="A1054" s="202">
        <v>300</v>
      </c>
      <c r="B1054" t="s">
        <v>11</v>
      </c>
      <c r="C1054" s="201">
        <v>513599</v>
      </c>
      <c r="D1054" t="s">
        <v>147</v>
      </c>
    </row>
    <row r="1055" spans="1:4" x14ac:dyDescent="0.35">
      <c r="A1055" s="202">
        <v>300</v>
      </c>
      <c r="B1055" t="s">
        <v>11</v>
      </c>
      <c r="C1055" s="201">
        <v>513602</v>
      </c>
      <c r="D1055" t="s">
        <v>413</v>
      </c>
    </row>
    <row r="1056" spans="1:4" x14ac:dyDescent="0.35">
      <c r="A1056" s="202">
        <v>300</v>
      </c>
      <c r="B1056" t="s">
        <v>11</v>
      </c>
      <c r="C1056" s="201">
        <v>513801</v>
      </c>
      <c r="D1056" t="s">
        <v>146</v>
      </c>
    </row>
    <row r="1057" spans="1:4" x14ac:dyDescent="0.35">
      <c r="A1057" s="202">
        <v>300</v>
      </c>
      <c r="B1057" t="s">
        <v>11</v>
      </c>
      <c r="C1057" s="201">
        <v>513902</v>
      </c>
      <c r="D1057" t="s">
        <v>145</v>
      </c>
    </row>
    <row r="1058" spans="1:4" x14ac:dyDescent="0.35">
      <c r="A1058" s="202">
        <v>300</v>
      </c>
      <c r="B1058" t="s">
        <v>11</v>
      </c>
      <c r="C1058" s="201">
        <v>513999</v>
      </c>
      <c r="D1058" t="s">
        <v>144</v>
      </c>
    </row>
    <row r="1059" spans="1:4" x14ac:dyDescent="0.35">
      <c r="A1059" s="202">
        <v>300</v>
      </c>
      <c r="B1059" t="s">
        <v>11</v>
      </c>
      <c r="C1059" s="201">
        <v>520101</v>
      </c>
      <c r="D1059" t="s">
        <v>488</v>
      </c>
    </row>
    <row r="1060" spans="1:4" x14ac:dyDescent="0.35">
      <c r="A1060" s="202">
        <v>300</v>
      </c>
      <c r="B1060" t="s">
        <v>11</v>
      </c>
      <c r="C1060" s="201">
        <v>520201</v>
      </c>
      <c r="D1060" t="s">
        <v>143</v>
      </c>
    </row>
    <row r="1061" spans="1:4" x14ac:dyDescent="0.35">
      <c r="A1061" s="202">
        <v>300</v>
      </c>
      <c r="B1061" t="s">
        <v>11</v>
      </c>
      <c r="C1061" s="201">
        <v>520203</v>
      </c>
      <c r="D1061" t="s">
        <v>142</v>
      </c>
    </row>
    <row r="1062" spans="1:4" x14ac:dyDescent="0.35">
      <c r="A1062" s="202">
        <v>300</v>
      </c>
      <c r="B1062" t="s">
        <v>11</v>
      </c>
      <c r="C1062" s="201">
        <v>520204</v>
      </c>
      <c r="D1062" t="s">
        <v>141</v>
      </c>
    </row>
    <row r="1063" spans="1:4" x14ac:dyDescent="0.35">
      <c r="A1063" s="202">
        <v>300</v>
      </c>
      <c r="B1063" t="s">
        <v>11</v>
      </c>
      <c r="C1063" s="201">
        <v>520205</v>
      </c>
      <c r="D1063" t="s">
        <v>140</v>
      </c>
    </row>
    <row r="1064" spans="1:4" x14ac:dyDescent="0.35">
      <c r="A1064" s="202">
        <v>300</v>
      </c>
      <c r="B1064" t="s">
        <v>11</v>
      </c>
      <c r="C1064" s="201">
        <v>520207</v>
      </c>
      <c r="D1064" t="s">
        <v>139</v>
      </c>
    </row>
    <row r="1065" spans="1:4" x14ac:dyDescent="0.35">
      <c r="A1065" s="202">
        <v>300</v>
      </c>
      <c r="B1065" t="s">
        <v>11</v>
      </c>
      <c r="C1065" s="201">
        <v>520208</v>
      </c>
      <c r="D1065" t="s">
        <v>138</v>
      </c>
    </row>
    <row r="1066" spans="1:4" x14ac:dyDescent="0.35">
      <c r="A1066" s="202">
        <v>300</v>
      </c>
      <c r="B1066" t="s">
        <v>11</v>
      </c>
      <c r="C1066" s="201">
        <v>520209</v>
      </c>
      <c r="D1066" t="s">
        <v>487</v>
      </c>
    </row>
    <row r="1067" spans="1:4" x14ac:dyDescent="0.35">
      <c r="A1067" s="202">
        <v>300</v>
      </c>
      <c r="B1067" t="s">
        <v>11</v>
      </c>
      <c r="C1067" s="201">
        <v>520211</v>
      </c>
      <c r="D1067" t="s">
        <v>486</v>
      </c>
    </row>
    <row r="1068" spans="1:4" x14ac:dyDescent="0.35">
      <c r="A1068" s="202">
        <v>300</v>
      </c>
      <c r="B1068" t="s">
        <v>11</v>
      </c>
      <c r="C1068" s="201">
        <v>520212</v>
      </c>
      <c r="D1068" t="s">
        <v>485</v>
      </c>
    </row>
    <row r="1069" spans="1:4" x14ac:dyDescent="0.35">
      <c r="A1069" s="202">
        <v>300</v>
      </c>
      <c r="B1069" t="s">
        <v>11</v>
      </c>
      <c r="C1069" s="201">
        <v>520213</v>
      </c>
      <c r="D1069" t="s">
        <v>137</v>
      </c>
    </row>
    <row r="1070" spans="1:4" x14ac:dyDescent="0.35">
      <c r="A1070" s="202">
        <v>300</v>
      </c>
      <c r="B1070" t="s">
        <v>11</v>
      </c>
      <c r="C1070" s="201">
        <v>520216</v>
      </c>
      <c r="D1070" t="s">
        <v>136</v>
      </c>
    </row>
    <row r="1071" spans="1:4" x14ac:dyDescent="0.35">
      <c r="A1071" s="202">
        <v>300</v>
      </c>
      <c r="B1071" t="s">
        <v>11</v>
      </c>
      <c r="C1071" s="201">
        <v>520301</v>
      </c>
      <c r="D1071" t="s">
        <v>484</v>
      </c>
    </row>
    <row r="1072" spans="1:4" x14ac:dyDescent="0.35">
      <c r="A1072" s="202">
        <v>300</v>
      </c>
      <c r="B1072" t="s">
        <v>11</v>
      </c>
      <c r="C1072" s="201">
        <v>520302</v>
      </c>
      <c r="D1072" t="s">
        <v>483</v>
      </c>
    </row>
    <row r="1073" spans="1:4" x14ac:dyDescent="0.35">
      <c r="A1073" s="202">
        <v>300</v>
      </c>
      <c r="B1073" t="s">
        <v>11</v>
      </c>
      <c r="C1073" s="201">
        <v>520401</v>
      </c>
      <c r="D1073" t="s">
        <v>135</v>
      </c>
    </row>
    <row r="1074" spans="1:4" x14ac:dyDescent="0.35">
      <c r="A1074" s="202">
        <v>300</v>
      </c>
      <c r="B1074" t="s">
        <v>11</v>
      </c>
      <c r="C1074" s="201">
        <v>520402</v>
      </c>
      <c r="D1074" t="s">
        <v>134</v>
      </c>
    </row>
    <row r="1075" spans="1:4" x14ac:dyDescent="0.35">
      <c r="A1075" s="202">
        <v>300</v>
      </c>
      <c r="B1075" t="s">
        <v>11</v>
      </c>
      <c r="C1075" s="201">
        <v>520406</v>
      </c>
      <c r="D1075" t="s">
        <v>331</v>
      </c>
    </row>
    <row r="1076" spans="1:4" x14ac:dyDescent="0.35">
      <c r="A1076" s="202">
        <v>300</v>
      </c>
      <c r="B1076" t="s">
        <v>11</v>
      </c>
      <c r="C1076" s="201">
        <v>520407</v>
      </c>
      <c r="D1076" t="s">
        <v>534</v>
      </c>
    </row>
    <row r="1077" spans="1:4" x14ac:dyDescent="0.35">
      <c r="A1077" s="202">
        <v>300</v>
      </c>
      <c r="B1077" t="s">
        <v>11</v>
      </c>
      <c r="C1077" s="201">
        <v>520408</v>
      </c>
      <c r="D1077" t="s">
        <v>330</v>
      </c>
    </row>
    <row r="1078" spans="1:4" x14ac:dyDescent="0.35">
      <c r="A1078" s="202">
        <v>300</v>
      </c>
      <c r="B1078" t="s">
        <v>11</v>
      </c>
      <c r="C1078" s="201">
        <v>520409</v>
      </c>
      <c r="D1078" t="s">
        <v>430</v>
      </c>
    </row>
    <row r="1079" spans="1:4" x14ac:dyDescent="0.35">
      <c r="A1079" s="202">
        <v>300</v>
      </c>
      <c r="B1079" t="s">
        <v>11</v>
      </c>
      <c r="C1079" s="201">
        <v>520410</v>
      </c>
      <c r="D1079" t="s">
        <v>329</v>
      </c>
    </row>
    <row r="1080" spans="1:4" x14ac:dyDescent="0.35">
      <c r="A1080" s="202">
        <v>300</v>
      </c>
      <c r="B1080" t="s">
        <v>11</v>
      </c>
      <c r="C1080" s="201">
        <v>520411</v>
      </c>
      <c r="D1080" t="s">
        <v>328</v>
      </c>
    </row>
    <row r="1081" spans="1:4" x14ac:dyDescent="0.35">
      <c r="A1081" s="202">
        <v>300</v>
      </c>
      <c r="B1081" t="s">
        <v>11</v>
      </c>
      <c r="C1081" s="201">
        <v>520701</v>
      </c>
      <c r="D1081" t="s">
        <v>482</v>
      </c>
    </row>
    <row r="1082" spans="1:4" x14ac:dyDescent="0.35">
      <c r="A1082" s="202">
        <v>300</v>
      </c>
      <c r="B1082" t="s">
        <v>11</v>
      </c>
      <c r="C1082" s="201">
        <v>520703</v>
      </c>
      <c r="D1082" t="s">
        <v>481</v>
      </c>
    </row>
    <row r="1083" spans="1:4" x14ac:dyDescent="0.35">
      <c r="A1083" s="202">
        <v>300</v>
      </c>
      <c r="B1083" t="s">
        <v>11</v>
      </c>
      <c r="C1083" s="201">
        <v>520901</v>
      </c>
      <c r="D1083" t="s">
        <v>133</v>
      </c>
    </row>
    <row r="1084" spans="1:4" x14ac:dyDescent="0.35">
      <c r="A1084" s="202">
        <v>300</v>
      </c>
      <c r="B1084" t="s">
        <v>11</v>
      </c>
      <c r="C1084" s="201">
        <v>520904</v>
      </c>
      <c r="D1084" t="s">
        <v>132</v>
      </c>
    </row>
    <row r="1085" spans="1:4" x14ac:dyDescent="0.35">
      <c r="A1085" s="202">
        <v>300</v>
      </c>
      <c r="B1085" t="s">
        <v>11</v>
      </c>
      <c r="C1085" s="201">
        <v>520905</v>
      </c>
      <c r="D1085" t="s">
        <v>131</v>
      </c>
    </row>
    <row r="1086" spans="1:4" x14ac:dyDescent="0.35">
      <c r="A1086" s="202">
        <v>300</v>
      </c>
      <c r="B1086" t="s">
        <v>11</v>
      </c>
      <c r="C1086" s="201">
        <v>520906</v>
      </c>
      <c r="D1086" t="s">
        <v>130</v>
      </c>
    </row>
    <row r="1087" spans="1:4" x14ac:dyDescent="0.35">
      <c r="A1087" s="202">
        <v>300</v>
      </c>
      <c r="B1087" t="s">
        <v>11</v>
      </c>
      <c r="C1087" s="201">
        <v>520907</v>
      </c>
      <c r="D1087" t="s">
        <v>326</v>
      </c>
    </row>
    <row r="1088" spans="1:4" x14ac:dyDescent="0.35">
      <c r="A1088" s="202">
        <v>300</v>
      </c>
      <c r="B1088" t="s">
        <v>11</v>
      </c>
      <c r="C1088" s="201">
        <v>520909</v>
      </c>
      <c r="D1088" t="s">
        <v>129</v>
      </c>
    </row>
    <row r="1089" spans="1:4" x14ac:dyDescent="0.35">
      <c r="A1089" s="202">
        <v>300</v>
      </c>
      <c r="B1089" t="s">
        <v>11</v>
      </c>
      <c r="C1089" s="201">
        <v>520999</v>
      </c>
      <c r="D1089" t="s">
        <v>127</v>
      </c>
    </row>
    <row r="1090" spans="1:4" x14ac:dyDescent="0.35">
      <c r="A1090" s="202">
        <v>300</v>
      </c>
      <c r="B1090" t="s">
        <v>11</v>
      </c>
      <c r="C1090" s="201">
        <v>521001</v>
      </c>
      <c r="D1090" t="s">
        <v>126</v>
      </c>
    </row>
    <row r="1091" spans="1:4" x14ac:dyDescent="0.35">
      <c r="A1091" s="202">
        <v>300</v>
      </c>
      <c r="B1091" t="s">
        <v>11</v>
      </c>
      <c r="C1091" s="201">
        <v>521099</v>
      </c>
      <c r="D1091" t="s">
        <v>533</v>
      </c>
    </row>
    <row r="1092" spans="1:4" x14ac:dyDescent="0.35">
      <c r="A1092" s="202">
        <v>300</v>
      </c>
      <c r="B1092" t="s">
        <v>11</v>
      </c>
      <c r="C1092" s="201">
        <v>521101</v>
      </c>
      <c r="D1092" t="s">
        <v>480</v>
      </c>
    </row>
    <row r="1093" spans="1:4" x14ac:dyDescent="0.35">
      <c r="A1093" s="202">
        <v>300</v>
      </c>
      <c r="B1093" t="s">
        <v>11</v>
      </c>
      <c r="C1093" s="201">
        <v>521401</v>
      </c>
      <c r="D1093" t="s">
        <v>125</v>
      </c>
    </row>
    <row r="1094" spans="1:4" x14ac:dyDescent="0.35">
      <c r="A1094" s="202">
        <v>300</v>
      </c>
      <c r="B1094" t="s">
        <v>11</v>
      </c>
      <c r="C1094" s="201">
        <v>521501</v>
      </c>
      <c r="D1094" t="s">
        <v>324</v>
      </c>
    </row>
    <row r="1095" spans="1:4" x14ac:dyDescent="0.35">
      <c r="A1095" s="202">
        <v>300</v>
      </c>
      <c r="B1095" t="s">
        <v>11</v>
      </c>
      <c r="C1095" s="201">
        <v>521601</v>
      </c>
      <c r="D1095" t="s">
        <v>479</v>
      </c>
    </row>
    <row r="1096" spans="1:4" x14ac:dyDescent="0.35">
      <c r="A1096" s="202">
        <v>300</v>
      </c>
      <c r="B1096" t="s">
        <v>11</v>
      </c>
      <c r="C1096" s="201">
        <v>521701</v>
      </c>
      <c r="D1096" t="s">
        <v>478</v>
      </c>
    </row>
    <row r="1097" spans="1:4" x14ac:dyDescent="0.35">
      <c r="A1097" s="202">
        <v>300</v>
      </c>
      <c r="B1097" t="s">
        <v>11</v>
      </c>
      <c r="C1097" s="201">
        <v>521803</v>
      </c>
      <c r="D1097" t="s">
        <v>124</v>
      </c>
    </row>
    <row r="1098" spans="1:4" x14ac:dyDescent="0.35">
      <c r="A1098" s="202">
        <v>300</v>
      </c>
      <c r="B1098" t="s">
        <v>11</v>
      </c>
      <c r="C1098" s="201">
        <v>521804</v>
      </c>
      <c r="D1098" t="s">
        <v>123</v>
      </c>
    </row>
    <row r="1099" spans="1:4" x14ac:dyDescent="0.35">
      <c r="A1099" s="202">
        <v>300</v>
      </c>
      <c r="B1099" t="s">
        <v>11</v>
      </c>
      <c r="C1099" s="201">
        <v>521899</v>
      </c>
      <c r="D1099" t="s">
        <v>122</v>
      </c>
    </row>
    <row r="1100" spans="1:4" x14ac:dyDescent="0.35">
      <c r="A1100" s="202">
        <v>300</v>
      </c>
      <c r="B1100" t="s">
        <v>11</v>
      </c>
      <c r="C1100" s="201">
        <v>521901</v>
      </c>
      <c r="D1100" t="s">
        <v>532</v>
      </c>
    </row>
    <row r="1101" spans="1:4" x14ac:dyDescent="0.35">
      <c r="A1101" s="202">
        <v>300</v>
      </c>
      <c r="B1101" t="s">
        <v>11</v>
      </c>
      <c r="C1101" s="201">
        <v>521903</v>
      </c>
      <c r="D1101" t="s">
        <v>412</v>
      </c>
    </row>
    <row r="1102" spans="1:4" x14ac:dyDescent="0.35">
      <c r="A1102" s="202">
        <v>300</v>
      </c>
      <c r="B1102" t="s">
        <v>11</v>
      </c>
      <c r="C1102" s="201">
        <v>521909</v>
      </c>
      <c r="D1102" t="s">
        <v>121</v>
      </c>
    </row>
    <row r="1103" spans="1:4" x14ac:dyDescent="0.35">
      <c r="A1103" s="202">
        <v>300</v>
      </c>
      <c r="B1103" t="s">
        <v>11</v>
      </c>
      <c r="C1103" s="201">
        <v>522001</v>
      </c>
      <c r="D1103" t="s">
        <v>531</v>
      </c>
    </row>
    <row r="1104" spans="1:4" x14ac:dyDescent="0.35">
      <c r="A1104" s="202">
        <v>300</v>
      </c>
      <c r="B1104" t="s">
        <v>11</v>
      </c>
      <c r="C1104" s="201">
        <v>999999</v>
      </c>
      <c r="D1104" t="s">
        <v>120</v>
      </c>
    </row>
    <row r="1105" spans="1:4" x14ac:dyDescent="0.35">
      <c r="A1105" s="202">
        <v>120</v>
      </c>
      <c r="B1105" t="s">
        <v>12</v>
      </c>
      <c r="C1105" s="203" t="s">
        <v>320</v>
      </c>
      <c r="D1105" t="s">
        <v>319</v>
      </c>
    </row>
    <row r="1106" spans="1:4" x14ac:dyDescent="0.35">
      <c r="A1106" s="202">
        <v>120</v>
      </c>
      <c r="B1106" t="s">
        <v>12</v>
      </c>
      <c r="C1106" s="203" t="s">
        <v>314</v>
      </c>
      <c r="D1106" t="s">
        <v>313</v>
      </c>
    </row>
    <row r="1107" spans="1:4" x14ac:dyDescent="0.35">
      <c r="A1107" s="202">
        <v>120</v>
      </c>
      <c r="B1107" t="s">
        <v>12</v>
      </c>
      <c r="C1107" s="203" t="s">
        <v>312</v>
      </c>
      <c r="D1107" t="s">
        <v>311</v>
      </c>
    </row>
    <row r="1108" spans="1:4" x14ac:dyDescent="0.35">
      <c r="A1108" s="202">
        <v>120</v>
      </c>
      <c r="B1108" t="s">
        <v>12</v>
      </c>
      <c r="C1108" s="203" t="s">
        <v>453</v>
      </c>
      <c r="D1108" t="s">
        <v>452</v>
      </c>
    </row>
    <row r="1109" spans="1:4" x14ac:dyDescent="0.35">
      <c r="A1109" s="202">
        <v>120</v>
      </c>
      <c r="B1109" t="s">
        <v>12</v>
      </c>
      <c r="C1109" s="203" t="s">
        <v>451</v>
      </c>
      <c r="D1109" t="s">
        <v>450</v>
      </c>
    </row>
    <row r="1110" spans="1:4" x14ac:dyDescent="0.35">
      <c r="A1110" s="202">
        <v>120</v>
      </c>
      <c r="B1110" t="s">
        <v>12</v>
      </c>
      <c r="C1110" s="203" t="s">
        <v>449</v>
      </c>
      <c r="D1110" t="s">
        <v>448</v>
      </c>
    </row>
    <row r="1111" spans="1:4" x14ac:dyDescent="0.35">
      <c r="A1111" s="202">
        <v>120</v>
      </c>
      <c r="B1111" t="s">
        <v>12</v>
      </c>
      <c r="C1111" s="203" t="s">
        <v>447</v>
      </c>
      <c r="D1111" t="s">
        <v>446</v>
      </c>
    </row>
    <row r="1112" spans="1:4" x14ac:dyDescent="0.35">
      <c r="A1112" s="202">
        <v>120</v>
      </c>
      <c r="B1112" t="s">
        <v>12</v>
      </c>
      <c r="C1112" s="203" t="s">
        <v>445</v>
      </c>
      <c r="D1112" t="s">
        <v>444</v>
      </c>
    </row>
    <row r="1113" spans="1:4" x14ac:dyDescent="0.35">
      <c r="A1113" s="202">
        <v>120</v>
      </c>
      <c r="B1113" t="s">
        <v>12</v>
      </c>
      <c r="C1113" s="203" t="s">
        <v>443</v>
      </c>
      <c r="D1113" t="s">
        <v>442</v>
      </c>
    </row>
    <row r="1114" spans="1:4" x14ac:dyDescent="0.35">
      <c r="A1114" s="202">
        <v>120</v>
      </c>
      <c r="B1114" t="s">
        <v>12</v>
      </c>
      <c r="C1114" s="203" t="s">
        <v>310</v>
      </c>
      <c r="D1114" t="s">
        <v>309</v>
      </c>
    </row>
    <row r="1115" spans="1:4" x14ac:dyDescent="0.35">
      <c r="A1115" s="202">
        <v>120</v>
      </c>
      <c r="B1115" t="s">
        <v>12</v>
      </c>
      <c r="C1115" s="203" t="s">
        <v>306</v>
      </c>
      <c r="D1115" t="s">
        <v>305</v>
      </c>
    </row>
    <row r="1116" spans="1:4" x14ac:dyDescent="0.35">
      <c r="A1116" s="202">
        <v>120</v>
      </c>
      <c r="B1116" t="s">
        <v>12</v>
      </c>
      <c r="C1116" s="203" t="s">
        <v>304</v>
      </c>
      <c r="D1116" t="s">
        <v>303</v>
      </c>
    </row>
    <row r="1117" spans="1:4" x14ac:dyDescent="0.35">
      <c r="A1117" s="202">
        <v>120</v>
      </c>
      <c r="B1117" t="s">
        <v>12</v>
      </c>
      <c r="C1117" s="203" t="s">
        <v>405</v>
      </c>
      <c r="D1117" t="s">
        <v>404</v>
      </c>
    </row>
    <row r="1118" spans="1:4" x14ac:dyDescent="0.35">
      <c r="A1118" s="202">
        <v>120</v>
      </c>
      <c r="B1118" t="s">
        <v>12</v>
      </c>
      <c r="C1118" s="203" t="s">
        <v>403</v>
      </c>
      <c r="D1118" t="s">
        <v>402</v>
      </c>
    </row>
    <row r="1119" spans="1:4" x14ac:dyDescent="0.35">
      <c r="A1119" s="202">
        <v>120</v>
      </c>
      <c r="B1119" t="s">
        <v>12</v>
      </c>
      <c r="C1119" s="203" t="s">
        <v>302</v>
      </c>
      <c r="D1119" t="s">
        <v>301</v>
      </c>
    </row>
    <row r="1120" spans="1:4" x14ac:dyDescent="0.35">
      <c r="A1120" s="202">
        <v>120</v>
      </c>
      <c r="B1120" t="s">
        <v>12</v>
      </c>
      <c r="C1120" s="203" t="s">
        <v>300</v>
      </c>
      <c r="D1120" t="s">
        <v>299</v>
      </c>
    </row>
    <row r="1121" spans="1:4" x14ac:dyDescent="0.35">
      <c r="A1121" s="202">
        <v>120</v>
      </c>
      <c r="B1121" t="s">
        <v>12</v>
      </c>
      <c r="C1121" s="203" t="s">
        <v>399</v>
      </c>
      <c r="D1121" t="s">
        <v>398</v>
      </c>
    </row>
    <row r="1122" spans="1:4" x14ac:dyDescent="0.35">
      <c r="A1122" s="202">
        <v>120</v>
      </c>
      <c r="B1122" t="s">
        <v>12</v>
      </c>
      <c r="C1122" s="201">
        <v>110103</v>
      </c>
      <c r="D1122" t="s">
        <v>292</v>
      </c>
    </row>
    <row r="1123" spans="1:4" x14ac:dyDescent="0.35">
      <c r="A1123" s="202">
        <v>120</v>
      </c>
      <c r="B1123" t="s">
        <v>12</v>
      </c>
      <c r="C1123" s="201">
        <v>110201</v>
      </c>
      <c r="D1123" t="s">
        <v>291</v>
      </c>
    </row>
    <row r="1124" spans="1:4" x14ac:dyDescent="0.35">
      <c r="A1124" s="202">
        <v>120</v>
      </c>
      <c r="B1124" t="s">
        <v>12</v>
      </c>
      <c r="C1124" s="201">
        <v>110202</v>
      </c>
      <c r="D1124" t="s">
        <v>290</v>
      </c>
    </row>
    <row r="1125" spans="1:4" x14ac:dyDescent="0.35">
      <c r="A1125" s="202">
        <v>120</v>
      </c>
      <c r="B1125" t="s">
        <v>12</v>
      </c>
      <c r="C1125" s="201">
        <v>110301</v>
      </c>
      <c r="D1125" t="s">
        <v>289</v>
      </c>
    </row>
    <row r="1126" spans="1:4" x14ac:dyDescent="0.35">
      <c r="A1126" s="202">
        <v>120</v>
      </c>
      <c r="B1126" t="s">
        <v>12</v>
      </c>
      <c r="C1126" s="201">
        <v>110501</v>
      </c>
      <c r="D1126" t="s">
        <v>395</v>
      </c>
    </row>
    <row r="1127" spans="1:4" x14ac:dyDescent="0.35">
      <c r="A1127" s="202">
        <v>120</v>
      </c>
      <c r="B1127" t="s">
        <v>12</v>
      </c>
      <c r="C1127" s="201">
        <v>110701</v>
      </c>
      <c r="D1127" t="s">
        <v>394</v>
      </c>
    </row>
    <row r="1128" spans="1:4" x14ac:dyDescent="0.35">
      <c r="A1128" s="202">
        <v>120</v>
      </c>
      <c r="B1128" t="s">
        <v>12</v>
      </c>
      <c r="C1128" s="201">
        <v>110802</v>
      </c>
      <c r="D1128" t="s">
        <v>288</v>
      </c>
    </row>
    <row r="1129" spans="1:4" x14ac:dyDescent="0.35">
      <c r="A1129" s="202">
        <v>120</v>
      </c>
      <c r="B1129" t="s">
        <v>12</v>
      </c>
      <c r="C1129" s="201">
        <v>110901</v>
      </c>
      <c r="D1129" t="s">
        <v>393</v>
      </c>
    </row>
    <row r="1130" spans="1:4" x14ac:dyDescent="0.35">
      <c r="A1130" s="202">
        <v>120</v>
      </c>
      <c r="B1130" t="s">
        <v>12</v>
      </c>
      <c r="C1130" s="201">
        <v>110902</v>
      </c>
      <c r="D1130" t="s">
        <v>392</v>
      </c>
    </row>
    <row r="1131" spans="1:4" x14ac:dyDescent="0.35">
      <c r="A1131" s="202">
        <v>120</v>
      </c>
      <c r="B1131" t="s">
        <v>12</v>
      </c>
      <c r="C1131" s="201">
        <v>111001</v>
      </c>
      <c r="D1131" t="s">
        <v>287</v>
      </c>
    </row>
    <row r="1132" spans="1:4" x14ac:dyDescent="0.35">
      <c r="A1132" s="202">
        <v>120</v>
      </c>
      <c r="B1132" t="s">
        <v>12</v>
      </c>
      <c r="C1132" s="201">
        <v>111002</v>
      </c>
      <c r="D1132" t="s">
        <v>286</v>
      </c>
    </row>
    <row r="1133" spans="1:4" x14ac:dyDescent="0.35">
      <c r="A1133" s="202">
        <v>120</v>
      </c>
      <c r="B1133" t="s">
        <v>12</v>
      </c>
      <c r="C1133" s="201">
        <v>111003</v>
      </c>
      <c r="D1133" t="s">
        <v>285</v>
      </c>
    </row>
    <row r="1134" spans="1:4" x14ac:dyDescent="0.35">
      <c r="A1134" s="202">
        <v>120</v>
      </c>
      <c r="B1134" t="s">
        <v>12</v>
      </c>
      <c r="C1134" s="201">
        <v>111006</v>
      </c>
      <c r="D1134" t="s">
        <v>284</v>
      </c>
    </row>
    <row r="1135" spans="1:4" x14ac:dyDescent="0.35">
      <c r="A1135" s="202">
        <v>120</v>
      </c>
      <c r="B1135" t="s">
        <v>12</v>
      </c>
      <c r="C1135" s="201">
        <v>120412</v>
      </c>
      <c r="D1135" t="s">
        <v>278</v>
      </c>
    </row>
    <row r="1136" spans="1:4" x14ac:dyDescent="0.35">
      <c r="A1136" s="202">
        <v>120</v>
      </c>
      <c r="B1136" t="s">
        <v>12</v>
      </c>
      <c r="C1136" s="201">
        <v>120500</v>
      </c>
      <c r="D1136" t="s">
        <v>275</v>
      </c>
    </row>
    <row r="1137" spans="1:4" x14ac:dyDescent="0.35">
      <c r="A1137" s="202">
        <v>120</v>
      </c>
      <c r="B1137" t="s">
        <v>12</v>
      </c>
      <c r="C1137" s="201">
        <v>120501</v>
      </c>
      <c r="D1137" t="s">
        <v>274</v>
      </c>
    </row>
    <row r="1138" spans="1:4" x14ac:dyDescent="0.35">
      <c r="A1138" s="202">
        <v>120</v>
      </c>
      <c r="B1138" t="s">
        <v>12</v>
      </c>
      <c r="C1138" s="201">
        <v>120503</v>
      </c>
      <c r="D1138" t="s">
        <v>273</v>
      </c>
    </row>
    <row r="1139" spans="1:4" x14ac:dyDescent="0.35">
      <c r="A1139" s="202">
        <v>120</v>
      </c>
      <c r="B1139" t="s">
        <v>12</v>
      </c>
      <c r="C1139" s="201">
        <v>120504</v>
      </c>
      <c r="D1139" t="s">
        <v>272</v>
      </c>
    </row>
    <row r="1140" spans="1:4" x14ac:dyDescent="0.35">
      <c r="A1140" s="202">
        <v>120</v>
      </c>
      <c r="B1140" t="s">
        <v>12</v>
      </c>
      <c r="C1140" s="201">
        <v>120507</v>
      </c>
      <c r="D1140" t="s">
        <v>271</v>
      </c>
    </row>
    <row r="1141" spans="1:4" x14ac:dyDescent="0.35">
      <c r="A1141" s="202">
        <v>120</v>
      </c>
      <c r="B1141" t="s">
        <v>12</v>
      </c>
      <c r="C1141" s="201">
        <v>120509</v>
      </c>
      <c r="D1141" t="s">
        <v>270</v>
      </c>
    </row>
    <row r="1142" spans="1:4" x14ac:dyDescent="0.35">
      <c r="A1142" s="202">
        <v>120</v>
      </c>
      <c r="B1142" t="s">
        <v>12</v>
      </c>
      <c r="C1142" s="201">
        <v>120510</v>
      </c>
      <c r="D1142" t="s">
        <v>269</v>
      </c>
    </row>
    <row r="1143" spans="1:4" x14ac:dyDescent="0.35">
      <c r="A1143" s="202">
        <v>120</v>
      </c>
      <c r="B1143" t="s">
        <v>12</v>
      </c>
      <c r="C1143" s="201">
        <v>120601</v>
      </c>
      <c r="D1143" t="s">
        <v>391</v>
      </c>
    </row>
    <row r="1144" spans="1:4" x14ac:dyDescent="0.35">
      <c r="A1144" s="202">
        <v>120</v>
      </c>
      <c r="B1144" t="s">
        <v>12</v>
      </c>
      <c r="C1144" s="201">
        <v>120602</v>
      </c>
      <c r="D1144" t="s">
        <v>390</v>
      </c>
    </row>
    <row r="1145" spans="1:4" x14ac:dyDescent="0.35">
      <c r="A1145" s="202">
        <v>120</v>
      </c>
      <c r="B1145" t="s">
        <v>12</v>
      </c>
      <c r="C1145" s="201">
        <v>129999</v>
      </c>
      <c r="D1145" t="s">
        <v>528</v>
      </c>
    </row>
    <row r="1146" spans="1:4" x14ac:dyDescent="0.35">
      <c r="A1146" s="202">
        <v>120</v>
      </c>
      <c r="B1146" t="s">
        <v>12</v>
      </c>
      <c r="C1146" s="201">
        <v>130201</v>
      </c>
      <c r="D1146" t="s">
        <v>389</v>
      </c>
    </row>
    <row r="1147" spans="1:4" x14ac:dyDescent="0.35">
      <c r="A1147" s="202">
        <v>120</v>
      </c>
      <c r="B1147" t="s">
        <v>12</v>
      </c>
      <c r="C1147" s="201">
        <v>131102</v>
      </c>
      <c r="D1147" t="s">
        <v>268</v>
      </c>
    </row>
    <row r="1148" spans="1:4" x14ac:dyDescent="0.35">
      <c r="A1148" s="202">
        <v>120</v>
      </c>
      <c r="B1148" t="s">
        <v>12</v>
      </c>
      <c r="C1148" s="201">
        <v>131199</v>
      </c>
      <c r="D1148" t="s">
        <v>267</v>
      </c>
    </row>
    <row r="1149" spans="1:4" x14ac:dyDescent="0.35">
      <c r="A1149" s="202">
        <v>120</v>
      </c>
      <c r="B1149" t="s">
        <v>12</v>
      </c>
      <c r="C1149" s="201">
        <v>131201</v>
      </c>
      <c r="D1149" t="s">
        <v>388</v>
      </c>
    </row>
    <row r="1150" spans="1:4" x14ac:dyDescent="0.35">
      <c r="A1150" s="202">
        <v>120</v>
      </c>
      <c r="B1150" t="s">
        <v>12</v>
      </c>
      <c r="C1150" s="201">
        <v>131206</v>
      </c>
      <c r="D1150" t="s">
        <v>387</v>
      </c>
    </row>
    <row r="1151" spans="1:4" x14ac:dyDescent="0.35">
      <c r="A1151" s="202">
        <v>120</v>
      </c>
      <c r="B1151" t="s">
        <v>12</v>
      </c>
      <c r="C1151" s="201">
        <v>131207</v>
      </c>
      <c r="D1151" t="s">
        <v>386</v>
      </c>
    </row>
    <row r="1152" spans="1:4" x14ac:dyDescent="0.35">
      <c r="A1152" s="202">
        <v>120</v>
      </c>
      <c r="B1152" t="s">
        <v>12</v>
      </c>
      <c r="C1152" s="201">
        <v>131208</v>
      </c>
      <c r="D1152" t="s">
        <v>385</v>
      </c>
    </row>
    <row r="1153" spans="1:4" x14ac:dyDescent="0.35">
      <c r="A1153" s="202">
        <v>120</v>
      </c>
      <c r="B1153" t="s">
        <v>12</v>
      </c>
      <c r="C1153" s="201">
        <v>131209</v>
      </c>
      <c r="D1153" t="s">
        <v>384</v>
      </c>
    </row>
    <row r="1154" spans="1:4" x14ac:dyDescent="0.35">
      <c r="A1154" s="202">
        <v>120</v>
      </c>
      <c r="B1154" t="s">
        <v>12</v>
      </c>
      <c r="C1154" s="201">
        <v>131210</v>
      </c>
      <c r="D1154" t="s">
        <v>383</v>
      </c>
    </row>
    <row r="1155" spans="1:4" x14ac:dyDescent="0.35">
      <c r="A1155" s="202">
        <v>120</v>
      </c>
      <c r="B1155" t="s">
        <v>12</v>
      </c>
      <c r="C1155" s="201">
        <v>131211</v>
      </c>
      <c r="D1155" t="s">
        <v>382</v>
      </c>
    </row>
    <row r="1156" spans="1:4" x14ac:dyDescent="0.35">
      <c r="A1156" s="202">
        <v>120</v>
      </c>
      <c r="B1156" t="s">
        <v>12</v>
      </c>
      <c r="C1156" s="201">
        <v>131212</v>
      </c>
      <c r="D1156" t="s">
        <v>381</v>
      </c>
    </row>
    <row r="1157" spans="1:4" x14ac:dyDescent="0.35">
      <c r="A1157" s="202">
        <v>120</v>
      </c>
      <c r="B1157" t="s">
        <v>12</v>
      </c>
      <c r="C1157" s="201">
        <v>131314</v>
      </c>
      <c r="D1157" t="s">
        <v>425</v>
      </c>
    </row>
    <row r="1158" spans="1:4" x14ac:dyDescent="0.35">
      <c r="A1158" s="202">
        <v>120</v>
      </c>
      <c r="B1158" t="s">
        <v>12</v>
      </c>
      <c r="C1158" s="201">
        <v>131401</v>
      </c>
      <c r="D1158" t="s">
        <v>380</v>
      </c>
    </row>
    <row r="1159" spans="1:4" x14ac:dyDescent="0.35">
      <c r="A1159" s="202">
        <v>120</v>
      </c>
      <c r="B1159" t="s">
        <v>12</v>
      </c>
      <c r="C1159" s="201">
        <v>131402</v>
      </c>
      <c r="D1159" t="s">
        <v>379</v>
      </c>
    </row>
    <row r="1160" spans="1:4" x14ac:dyDescent="0.35">
      <c r="A1160" s="202">
        <v>120</v>
      </c>
      <c r="B1160" t="s">
        <v>12</v>
      </c>
      <c r="C1160" s="201">
        <v>131499</v>
      </c>
      <c r="D1160" t="s">
        <v>378</v>
      </c>
    </row>
    <row r="1161" spans="1:4" x14ac:dyDescent="0.35">
      <c r="A1161" s="202">
        <v>120</v>
      </c>
      <c r="B1161" t="s">
        <v>12</v>
      </c>
      <c r="C1161" s="201">
        <v>150000</v>
      </c>
      <c r="D1161" t="s">
        <v>471</v>
      </c>
    </row>
    <row r="1162" spans="1:4" x14ac:dyDescent="0.35">
      <c r="A1162" s="202">
        <v>120</v>
      </c>
      <c r="B1162" t="s">
        <v>12</v>
      </c>
      <c r="C1162" s="201">
        <v>150303</v>
      </c>
      <c r="D1162" t="s">
        <v>377</v>
      </c>
    </row>
    <row r="1163" spans="1:4" x14ac:dyDescent="0.35">
      <c r="A1163" s="202">
        <v>120</v>
      </c>
      <c r="B1163" t="s">
        <v>12</v>
      </c>
      <c r="C1163" s="201">
        <v>150305</v>
      </c>
      <c r="D1163" t="s">
        <v>470</v>
      </c>
    </row>
    <row r="1164" spans="1:4" x14ac:dyDescent="0.35">
      <c r="A1164" s="202">
        <v>120</v>
      </c>
      <c r="B1164" t="s">
        <v>12</v>
      </c>
      <c r="C1164" s="201">
        <v>150306</v>
      </c>
      <c r="D1164" t="s">
        <v>376</v>
      </c>
    </row>
    <row r="1165" spans="1:4" x14ac:dyDescent="0.35">
      <c r="A1165" s="202">
        <v>120</v>
      </c>
      <c r="B1165" t="s">
        <v>12</v>
      </c>
      <c r="C1165" s="201">
        <v>150399</v>
      </c>
      <c r="D1165" t="s">
        <v>469</v>
      </c>
    </row>
    <row r="1166" spans="1:4" x14ac:dyDescent="0.35">
      <c r="A1166" s="202">
        <v>120</v>
      </c>
      <c r="B1166" t="s">
        <v>12</v>
      </c>
      <c r="C1166" s="201">
        <v>150401</v>
      </c>
      <c r="D1166" t="s">
        <v>375</v>
      </c>
    </row>
    <row r="1167" spans="1:4" x14ac:dyDescent="0.35">
      <c r="A1167" s="202">
        <v>120</v>
      </c>
      <c r="B1167" t="s">
        <v>12</v>
      </c>
      <c r="C1167" s="201">
        <v>150406</v>
      </c>
      <c r="D1167" t="s">
        <v>467</v>
      </c>
    </row>
    <row r="1168" spans="1:4" x14ac:dyDescent="0.35">
      <c r="A1168" s="202">
        <v>120</v>
      </c>
      <c r="B1168" t="s">
        <v>12</v>
      </c>
      <c r="C1168" s="201">
        <v>150506</v>
      </c>
      <c r="D1168" t="s">
        <v>265</v>
      </c>
    </row>
    <row r="1169" spans="1:4" x14ac:dyDescent="0.35">
      <c r="A1169" s="202">
        <v>120</v>
      </c>
      <c r="B1169" t="s">
        <v>12</v>
      </c>
      <c r="C1169" s="201">
        <v>150507</v>
      </c>
      <c r="D1169" t="s">
        <v>264</v>
      </c>
    </row>
    <row r="1170" spans="1:4" x14ac:dyDescent="0.35">
      <c r="A1170" s="202">
        <v>120</v>
      </c>
      <c r="B1170" t="s">
        <v>12</v>
      </c>
      <c r="C1170" s="201">
        <v>150508</v>
      </c>
      <c r="D1170" t="s">
        <v>263</v>
      </c>
    </row>
    <row r="1171" spans="1:4" x14ac:dyDescent="0.35">
      <c r="A1171" s="202">
        <v>120</v>
      </c>
      <c r="B1171" t="s">
        <v>12</v>
      </c>
      <c r="C1171" s="201">
        <v>150616</v>
      </c>
      <c r="D1171" t="s">
        <v>466</v>
      </c>
    </row>
    <row r="1172" spans="1:4" x14ac:dyDescent="0.35">
      <c r="A1172" s="202">
        <v>120</v>
      </c>
      <c r="B1172" t="s">
        <v>12</v>
      </c>
      <c r="C1172" s="201">
        <v>150701</v>
      </c>
      <c r="D1172" t="s">
        <v>262</v>
      </c>
    </row>
    <row r="1173" spans="1:4" x14ac:dyDescent="0.35">
      <c r="A1173" s="202">
        <v>120</v>
      </c>
      <c r="B1173" t="s">
        <v>12</v>
      </c>
      <c r="C1173" s="201">
        <v>150705</v>
      </c>
      <c r="D1173" t="s">
        <v>261</v>
      </c>
    </row>
    <row r="1174" spans="1:4" x14ac:dyDescent="0.35">
      <c r="A1174" s="202">
        <v>120</v>
      </c>
      <c r="B1174" t="s">
        <v>12</v>
      </c>
      <c r="C1174" s="201">
        <v>150803</v>
      </c>
      <c r="D1174" t="s">
        <v>260</v>
      </c>
    </row>
    <row r="1175" spans="1:4" x14ac:dyDescent="0.35">
      <c r="A1175" s="202">
        <v>120</v>
      </c>
      <c r="B1175" t="s">
        <v>12</v>
      </c>
      <c r="C1175" s="201">
        <v>150807</v>
      </c>
      <c r="D1175" t="s">
        <v>259</v>
      </c>
    </row>
    <row r="1176" spans="1:4" x14ac:dyDescent="0.35">
      <c r="A1176" s="202">
        <v>120</v>
      </c>
      <c r="B1176" t="s">
        <v>12</v>
      </c>
      <c r="C1176" s="201">
        <v>151201</v>
      </c>
      <c r="D1176" t="s">
        <v>465</v>
      </c>
    </row>
    <row r="1177" spans="1:4" x14ac:dyDescent="0.35">
      <c r="A1177" s="202">
        <v>120</v>
      </c>
      <c r="B1177" t="s">
        <v>12</v>
      </c>
      <c r="C1177" s="201">
        <v>151202</v>
      </c>
      <c r="D1177" t="s">
        <v>464</v>
      </c>
    </row>
    <row r="1178" spans="1:4" x14ac:dyDescent="0.35">
      <c r="A1178" s="202">
        <v>120</v>
      </c>
      <c r="B1178" t="s">
        <v>12</v>
      </c>
      <c r="C1178" s="201">
        <v>190505</v>
      </c>
      <c r="D1178" t="s">
        <v>252</v>
      </c>
    </row>
    <row r="1179" spans="1:4" x14ac:dyDescent="0.35">
      <c r="A1179" s="202">
        <v>120</v>
      </c>
      <c r="B1179" t="s">
        <v>12</v>
      </c>
      <c r="C1179" s="201">
        <v>190708</v>
      </c>
      <c r="D1179" t="s">
        <v>371</v>
      </c>
    </row>
    <row r="1180" spans="1:4" x14ac:dyDescent="0.35">
      <c r="A1180" s="202">
        <v>120</v>
      </c>
      <c r="B1180" t="s">
        <v>12</v>
      </c>
      <c r="C1180" s="201">
        <v>260210</v>
      </c>
      <c r="D1180" t="s">
        <v>251</v>
      </c>
    </row>
    <row r="1181" spans="1:4" x14ac:dyDescent="0.35">
      <c r="A1181" s="202">
        <v>120</v>
      </c>
      <c r="B1181" t="s">
        <v>12</v>
      </c>
      <c r="C1181" s="201">
        <v>261006</v>
      </c>
      <c r="D1181" t="s">
        <v>250</v>
      </c>
    </row>
    <row r="1182" spans="1:4" x14ac:dyDescent="0.35">
      <c r="A1182" s="202">
        <v>120</v>
      </c>
      <c r="B1182" t="s">
        <v>12</v>
      </c>
      <c r="C1182" s="201">
        <v>302502</v>
      </c>
      <c r="D1182" t="s">
        <v>368</v>
      </c>
    </row>
    <row r="1183" spans="1:4" x14ac:dyDescent="0.35">
      <c r="A1183" s="202">
        <v>120</v>
      </c>
      <c r="B1183" t="s">
        <v>12</v>
      </c>
      <c r="C1183" s="201">
        <v>303301</v>
      </c>
      <c r="D1183" t="s">
        <v>248</v>
      </c>
    </row>
    <row r="1184" spans="1:4" x14ac:dyDescent="0.35">
      <c r="A1184" s="202">
        <v>120</v>
      </c>
      <c r="B1184" t="s">
        <v>12</v>
      </c>
      <c r="C1184" s="201">
        <v>303401</v>
      </c>
      <c r="D1184" t="s">
        <v>247</v>
      </c>
    </row>
    <row r="1185" spans="1:4" x14ac:dyDescent="0.35">
      <c r="A1185" s="202">
        <v>120</v>
      </c>
      <c r="B1185" t="s">
        <v>12</v>
      </c>
      <c r="C1185" s="201">
        <v>304101</v>
      </c>
      <c r="D1185" t="s">
        <v>246</v>
      </c>
    </row>
    <row r="1186" spans="1:4" x14ac:dyDescent="0.35">
      <c r="A1186" s="202">
        <v>120</v>
      </c>
      <c r="B1186" t="s">
        <v>12</v>
      </c>
      <c r="C1186" s="201">
        <v>304401</v>
      </c>
      <c r="D1186" t="s">
        <v>245</v>
      </c>
    </row>
    <row r="1187" spans="1:4" x14ac:dyDescent="0.35">
      <c r="A1187" s="202">
        <v>120</v>
      </c>
      <c r="B1187" t="s">
        <v>12</v>
      </c>
      <c r="C1187" s="201">
        <v>310302</v>
      </c>
      <c r="D1187" t="s">
        <v>434</v>
      </c>
    </row>
    <row r="1188" spans="1:4" x14ac:dyDescent="0.35">
      <c r="A1188" s="202">
        <v>120</v>
      </c>
      <c r="B1188" t="s">
        <v>12</v>
      </c>
      <c r="C1188" s="201">
        <v>310501</v>
      </c>
      <c r="D1188" t="s">
        <v>423</v>
      </c>
    </row>
    <row r="1189" spans="1:4" x14ac:dyDescent="0.35">
      <c r="A1189" s="202">
        <v>120</v>
      </c>
      <c r="B1189" t="s">
        <v>12</v>
      </c>
      <c r="C1189" s="201">
        <v>310504</v>
      </c>
      <c r="D1189" t="s">
        <v>422</v>
      </c>
    </row>
    <row r="1190" spans="1:4" x14ac:dyDescent="0.35">
      <c r="A1190" s="202">
        <v>120</v>
      </c>
      <c r="B1190" t="s">
        <v>12</v>
      </c>
      <c r="C1190" s="201">
        <v>310507</v>
      </c>
      <c r="D1190" t="s">
        <v>421</v>
      </c>
    </row>
    <row r="1191" spans="1:4" x14ac:dyDescent="0.35">
      <c r="A1191" s="202">
        <v>120</v>
      </c>
      <c r="B1191" t="s">
        <v>12</v>
      </c>
      <c r="C1191" s="201">
        <v>310601</v>
      </c>
      <c r="D1191" t="s">
        <v>367</v>
      </c>
    </row>
    <row r="1192" spans="1:4" x14ac:dyDescent="0.35">
      <c r="A1192" s="202">
        <v>120</v>
      </c>
      <c r="B1192" t="s">
        <v>12</v>
      </c>
      <c r="C1192" s="201">
        <v>400401</v>
      </c>
      <c r="D1192" t="s">
        <v>527</v>
      </c>
    </row>
    <row r="1193" spans="1:4" x14ac:dyDescent="0.35">
      <c r="A1193" s="202">
        <v>120</v>
      </c>
      <c r="B1193" t="s">
        <v>12</v>
      </c>
      <c r="C1193" s="201">
        <v>400509</v>
      </c>
      <c r="D1193" t="s">
        <v>244</v>
      </c>
    </row>
    <row r="1194" spans="1:4" x14ac:dyDescent="0.35">
      <c r="A1194" s="202">
        <v>120</v>
      </c>
      <c r="B1194" t="s">
        <v>12</v>
      </c>
      <c r="C1194" s="201">
        <v>401001</v>
      </c>
      <c r="D1194" t="s">
        <v>526</v>
      </c>
    </row>
    <row r="1195" spans="1:4" x14ac:dyDescent="0.35">
      <c r="A1195" s="202">
        <v>120</v>
      </c>
      <c r="B1195" t="s">
        <v>12</v>
      </c>
      <c r="C1195" s="201">
        <v>401002</v>
      </c>
      <c r="D1195" t="s">
        <v>525</v>
      </c>
    </row>
    <row r="1196" spans="1:4" x14ac:dyDescent="0.35">
      <c r="A1196" s="202">
        <v>120</v>
      </c>
      <c r="B1196" t="s">
        <v>12</v>
      </c>
      <c r="C1196" s="201">
        <v>410000</v>
      </c>
      <c r="D1196" t="s">
        <v>524</v>
      </c>
    </row>
    <row r="1197" spans="1:4" x14ac:dyDescent="0.35">
      <c r="A1197" s="202">
        <v>120</v>
      </c>
      <c r="B1197" t="s">
        <v>12</v>
      </c>
      <c r="C1197" s="201">
        <v>410303</v>
      </c>
      <c r="D1197" t="s">
        <v>365</v>
      </c>
    </row>
    <row r="1198" spans="1:4" x14ac:dyDescent="0.35">
      <c r="A1198" s="202">
        <v>120</v>
      </c>
      <c r="B1198" t="s">
        <v>12</v>
      </c>
      <c r="C1198" s="201">
        <v>410399</v>
      </c>
      <c r="D1198" t="s">
        <v>243</v>
      </c>
    </row>
    <row r="1199" spans="1:4" x14ac:dyDescent="0.35">
      <c r="A1199" s="202">
        <v>120</v>
      </c>
      <c r="B1199" t="s">
        <v>12</v>
      </c>
      <c r="C1199" s="201">
        <v>419999</v>
      </c>
      <c r="D1199" t="s">
        <v>242</v>
      </c>
    </row>
    <row r="1200" spans="1:4" x14ac:dyDescent="0.35">
      <c r="A1200" s="202">
        <v>120</v>
      </c>
      <c r="B1200" t="s">
        <v>12</v>
      </c>
      <c r="C1200" s="201">
        <v>430100</v>
      </c>
      <c r="D1200" t="s">
        <v>241</v>
      </c>
    </row>
    <row r="1201" spans="1:4" x14ac:dyDescent="0.35">
      <c r="A1201" s="202">
        <v>120</v>
      </c>
      <c r="B1201" t="s">
        <v>12</v>
      </c>
      <c r="C1201" s="201">
        <v>430104</v>
      </c>
      <c r="D1201" t="s">
        <v>238</v>
      </c>
    </row>
    <row r="1202" spans="1:4" x14ac:dyDescent="0.35">
      <c r="A1202" s="202">
        <v>120</v>
      </c>
      <c r="B1202" t="s">
        <v>12</v>
      </c>
      <c r="C1202" s="201">
        <v>430107</v>
      </c>
      <c r="D1202" t="s">
        <v>237</v>
      </c>
    </row>
    <row r="1203" spans="1:4" x14ac:dyDescent="0.35">
      <c r="A1203" s="202">
        <v>120</v>
      </c>
      <c r="B1203" t="s">
        <v>12</v>
      </c>
      <c r="C1203" s="201">
        <v>430109</v>
      </c>
      <c r="D1203" t="s">
        <v>364</v>
      </c>
    </row>
    <row r="1204" spans="1:4" x14ac:dyDescent="0.35">
      <c r="A1204" s="202">
        <v>120</v>
      </c>
      <c r="B1204" t="s">
        <v>12</v>
      </c>
      <c r="C1204" s="201">
        <v>430115</v>
      </c>
      <c r="D1204" t="s">
        <v>235</v>
      </c>
    </row>
    <row r="1205" spans="1:4" x14ac:dyDescent="0.35">
      <c r="A1205" s="202">
        <v>120</v>
      </c>
      <c r="B1205" t="s">
        <v>12</v>
      </c>
      <c r="C1205" s="201">
        <v>430120</v>
      </c>
      <c r="D1205" t="s">
        <v>233</v>
      </c>
    </row>
    <row r="1206" spans="1:4" x14ac:dyDescent="0.35">
      <c r="A1206" s="202">
        <v>120</v>
      </c>
      <c r="B1206" t="s">
        <v>12</v>
      </c>
      <c r="C1206" s="201">
        <v>430122</v>
      </c>
      <c r="D1206" t="s">
        <v>232</v>
      </c>
    </row>
    <row r="1207" spans="1:4" x14ac:dyDescent="0.35">
      <c r="A1207" s="202">
        <v>120</v>
      </c>
      <c r="B1207" t="s">
        <v>12</v>
      </c>
      <c r="C1207" s="201">
        <v>430123</v>
      </c>
      <c r="D1207" t="s">
        <v>231</v>
      </c>
    </row>
    <row r="1208" spans="1:4" x14ac:dyDescent="0.35">
      <c r="A1208" s="202">
        <v>120</v>
      </c>
      <c r="B1208" t="s">
        <v>12</v>
      </c>
      <c r="C1208" s="201">
        <v>430202</v>
      </c>
      <c r="D1208" t="s">
        <v>362</v>
      </c>
    </row>
    <row r="1209" spans="1:4" x14ac:dyDescent="0.35">
      <c r="A1209" s="202">
        <v>120</v>
      </c>
      <c r="B1209" t="s">
        <v>12</v>
      </c>
      <c r="C1209" s="201">
        <v>430302</v>
      </c>
      <c r="D1209" t="s">
        <v>229</v>
      </c>
    </row>
    <row r="1210" spans="1:4" x14ac:dyDescent="0.35">
      <c r="A1210" s="202">
        <v>120</v>
      </c>
      <c r="B1210" t="s">
        <v>12</v>
      </c>
      <c r="C1210" s="201">
        <v>430402</v>
      </c>
      <c r="D1210" t="s">
        <v>523</v>
      </c>
    </row>
    <row r="1211" spans="1:4" x14ac:dyDescent="0.35">
      <c r="A1211" s="202">
        <v>120</v>
      </c>
      <c r="B1211" t="s">
        <v>12</v>
      </c>
      <c r="C1211" s="201">
        <v>430403</v>
      </c>
      <c r="D1211" t="s">
        <v>225</v>
      </c>
    </row>
    <row r="1212" spans="1:4" x14ac:dyDescent="0.35">
      <c r="A1212" s="202">
        <v>120</v>
      </c>
      <c r="B1212" t="s">
        <v>12</v>
      </c>
      <c r="C1212" s="201">
        <v>430405</v>
      </c>
      <c r="D1212" t="s">
        <v>223</v>
      </c>
    </row>
    <row r="1213" spans="1:4" x14ac:dyDescent="0.35">
      <c r="A1213" s="202">
        <v>120</v>
      </c>
      <c r="B1213" t="s">
        <v>12</v>
      </c>
      <c r="C1213" s="201">
        <v>430406</v>
      </c>
      <c r="D1213" t="s">
        <v>522</v>
      </c>
    </row>
    <row r="1214" spans="1:4" x14ac:dyDescent="0.35">
      <c r="A1214" s="202">
        <v>120</v>
      </c>
      <c r="B1214" t="s">
        <v>12</v>
      </c>
      <c r="C1214" s="201">
        <v>440000</v>
      </c>
      <c r="D1214" t="s">
        <v>220</v>
      </c>
    </row>
    <row r="1215" spans="1:4" x14ac:dyDescent="0.35">
      <c r="A1215" s="202">
        <v>120</v>
      </c>
      <c r="B1215" t="s">
        <v>12</v>
      </c>
      <c r="C1215" s="201">
        <v>440401</v>
      </c>
      <c r="D1215" t="s">
        <v>511</v>
      </c>
    </row>
    <row r="1216" spans="1:4" x14ac:dyDescent="0.35">
      <c r="A1216" s="202">
        <v>120</v>
      </c>
      <c r="B1216" t="s">
        <v>12</v>
      </c>
      <c r="C1216" s="201">
        <v>440403</v>
      </c>
      <c r="D1216" t="s">
        <v>510</v>
      </c>
    </row>
    <row r="1217" spans="1:4" x14ac:dyDescent="0.35">
      <c r="A1217" s="202">
        <v>120</v>
      </c>
      <c r="B1217" t="s">
        <v>12</v>
      </c>
      <c r="C1217" s="201">
        <v>440701</v>
      </c>
      <c r="D1217" t="s">
        <v>358</v>
      </c>
    </row>
    <row r="1218" spans="1:4" x14ac:dyDescent="0.35">
      <c r="A1218" s="202">
        <v>120</v>
      </c>
      <c r="B1218" t="s">
        <v>12</v>
      </c>
      <c r="C1218" s="201">
        <v>440702</v>
      </c>
      <c r="D1218" t="s">
        <v>509</v>
      </c>
    </row>
    <row r="1219" spans="1:4" x14ac:dyDescent="0.35">
      <c r="A1219" s="202">
        <v>120</v>
      </c>
      <c r="B1219" t="s">
        <v>12</v>
      </c>
      <c r="C1219" s="201">
        <v>450401</v>
      </c>
      <c r="D1219" t="s">
        <v>521</v>
      </c>
    </row>
    <row r="1220" spans="1:4" x14ac:dyDescent="0.35">
      <c r="A1220" s="202">
        <v>120</v>
      </c>
      <c r="B1220" t="s">
        <v>12</v>
      </c>
      <c r="C1220" s="201">
        <v>460401</v>
      </c>
      <c r="D1220" t="s">
        <v>217</v>
      </c>
    </row>
    <row r="1221" spans="1:4" x14ac:dyDescent="0.35">
      <c r="A1221" s="202">
        <v>120</v>
      </c>
      <c r="B1221" t="s">
        <v>12</v>
      </c>
      <c r="C1221" s="201">
        <v>470303</v>
      </c>
      <c r="D1221" t="s">
        <v>214</v>
      </c>
    </row>
    <row r="1222" spans="1:4" x14ac:dyDescent="0.35">
      <c r="A1222" s="202">
        <v>120</v>
      </c>
      <c r="B1222" t="s">
        <v>12</v>
      </c>
      <c r="C1222" s="201">
        <v>470403</v>
      </c>
      <c r="D1222" t="s">
        <v>432</v>
      </c>
    </row>
    <row r="1223" spans="1:4" x14ac:dyDescent="0.35">
      <c r="A1223" s="202">
        <v>120</v>
      </c>
      <c r="B1223" t="s">
        <v>12</v>
      </c>
      <c r="C1223" s="201">
        <v>470600</v>
      </c>
      <c r="D1223" t="s">
        <v>211</v>
      </c>
    </row>
    <row r="1224" spans="1:4" x14ac:dyDescent="0.35">
      <c r="A1224" s="202">
        <v>120</v>
      </c>
      <c r="B1224" t="s">
        <v>12</v>
      </c>
      <c r="C1224" s="201">
        <v>470604</v>
      </c>
      <c r="D1224" t="s">
        <v>210</v>
      </c>
    </row>
    <row r="1225" spans="1:4" x14ac:dyDescent="0.35">
      <c r="A1225" s="202">
        <v>120</v>
      </c>
      <c r="B1225" t="s">
        <v>12</v>
      </c>
      <c r="C1225" s="201">
        <v>470612</v>
      </c>
      <c r="D1225" t="s">
        <v>206</v>
      </c>
    </row>
    <row r="1226" spans="1:4" x14ac:dyDescent="0.35">
      <c r="A1226" s="202">
        <v>120</v>
      </c>
      <c r="B1226" t="s">
        <v>12</v>
      </c>
      <c r="C1226" s="201">
        <v>470613</v>
      </c>
      <c r="D1226" t="s">
        <v>205</v>
      </c>
    </row>
    <row r="1227" spans="1:4" x14ac:dyDescent="0.35">
      <c r="A1227" s="202">
        <v>120</v>
      </c>
      <c r="B1227" t="s">
        <v>12</v>
      </c>
      <c r="C1227" s="201">
        <v>470614</v>
      </c>
      <c r="D1227" t="s">
        <v>204</v>
      </c>
    </row>
    <row r="1228" spans="1:4" x14ac:dyDescent="0.35">
      <c r="A1228" s="202">
        <v>120</v>
      </c>
      <c r="B1228" t="s">
        <v>12</v>
      </c>
      <c r="C1228" s="201">
        <v>470617</v>
      </c>
      <c r="D1228" t="s">
        <v>203</v>
      </c>
    </row>
    <row r="1229" spans="1:4" x14ac:dyDescent="0.35">
      <c r="A1229" s="202">
        <v>120</v>
      </c>
      <c r="B1229" t="s">
        <v>12</v>
      </c>
      <c r="C1229" s="201">
        <v>470701</v>
      </c>
      <c r="D1229" t="s">
        <v>201</v>
      </c>
    </row>
    <row r="1230" spans="1:4" x14ac:dyDescent="0.35">
      <c r="A1230" s="202">
        <v>120</v>
      </c>
      <c r="B1230" t="s">
        <v>12</v>
      </c>
      <c r="C1230" s="201">
        <v>470705</v>
      </c>
      <c r="D1230" t="s">
        <v>198</v>
      </c>
    </row>
    <row r="1231" spans="1:4" x14ac:dyDescent="0.35">
      <c r="A1231" s="202">
        <v>120</v>
      </c>
      <c r="B1231" t="s">
        <v>12</v>
      </c>
      <c r="C1231" s="201">
        <v>470706</v>
      </c>
      <c r="D1231" t="s">
        <v>197</v>
      </c>
    </row>
    <row r="1232" spans="1:4" x14ac:dyDescent="0.35">
      <c r="A1232" s="202">
        <v>120</v>
      </c>
      <c r="B1232" t="s">
        <v>12</v>
      </c>
      <c r="C1232" s="201">
        <v>490101</v>
      </c>
      <c r="D1232" t="s">
        <v>493</v>
      </c>
    </row>
    <row r="1233" spans="1:4" x14ac:dyDescent="0.35">
      <c r="A1233" s="202">
        <v>120</v>
      </c>
      <c r="B1233" t="s">
        <v>12</v>
      </c>
      <c r="C1233" s="201">
        <v>490102</v>
      </c>
      <c r="D1233" t="s">
        <v>195</v>
      </c>
    </row>
    <row r="1234" spans="1:4" x14ac:dyDescent="0.35">
      <c r="A1234" s="202">
        <v>120</v>
      </c>
      <c r="B1234" t="s">
        <v>12</v>
      </c>
      <c r="C1234" s="201">
        <v>490104</v>
      </c>
      <c r="D1234" t="s">
        <v>492</v>
      </c>
    </row>
    <row r="1235" spans="1:4" x14ac:dyDescent="0.35">
      <c r="A1235" s="202">
        <v>120</v>
      </c>
      <c r="B1235" t="s">
        <v>12</v>
      </c>
      <c r="C1235" s="201">
        <v>490108</v>
      </c>
      <c r="D1235" t="s">
        <v>193</v>
      </c>
    </row>
    <row r="1236" spans="1:4" x14ac:dyDescent="0.35">
      <c r="A1236" s="202">
        <v>120</v>
      </c>
      <c r="B1236" t="s">
        <v>12</v>
      </c>
      <c r="C1236" s="201">
        <v>510601</v>
      </c>
      <c r="D1236" t="s">
        <v>414</v>
      </c>
    </row>
    <row r="1237" spans="1:4" x14ac:dyDescent="0.35">
      <c r="A1237" s="202">
        <v>120</v>
      </c>
      <c r="B1237" t="s">
        <v>12</v>
      </c>
      <c r="C1237" s="201">
        <v>510602</v>
      </c>
      <c r="D1237" t="s">
        <v>189</v>
      </c>
    </row>
    <row r="1238" spans="1:4" x14ac:dyDescent="0.35">
      <c r="A1238" s="202">
        <v>120</v>
      </c>
      <c r="B1238" t="s">
        <v>12</v>
      </c>
      <c r="C1238" s="201">
        <v>510701</v>
      </c>
      <c r="D1238" t="s">
        <v>187</v>
      </c>
    </row>
    <row r="1239" spans="1:4" x14ac:dyDescent="0.35">
      <c r="A1239" s="202">
        <v>120</v>
      </c>
      <c r="B1239" t="s">
        <v>12</v>
      </c>
      <c r="C1239" s="201">
        <v>510706</v>
      </c>
      <c r="D1239" t="s">
        <v>185</v>
      </c>
    </row>
    <row r="1240" spans="1:4" x14ac:dyDescent="0.35">
      <c r="A1240" s="202">
        <v>120</v>
      </c>
      <c r="B1240" t="s">
        <v>12</v>
      </c>
      <c r="C1240" s="201">
        <v>510709</v>
      </c>
      <c r="D1240" t="s">
        <v>184</v>
      </c>
    </row>
    <row r="1241" spans="1:4" x14ac:dyDescent="0.35">
      <c r="A1241" s="202">
        <v>120</v>
      </c>
      <c r="B1241" t="s">
        <v>12</v>
      </c>
      <c r="C1241" s="201">
        <v>510710</v>
      </c>
      <c r="D1241" t="s">
        <v>183</v>
      </c>
    </row>
    <row r="1242" spans="1:4" x14ac:dyDescent="0.35">
      <c r="A1242" s="202">
        <v>120</v>
      </c>
      <c r="B1242" t="s">
        <v>12</v>
      </c>
      <c r="C1242" s="201">
        <v>510711</v>
      </c>
      <c r="D1242" t="s">
        <v>182</v>
      </c>
    </row>
    <row r="1243" spans="1:4" x14ac:dyDescent="0.35">
      <c r="A1243" s="202">
        <v>120</v>
      </c>
      <c r="B1243" t="s">
        <v>12</v>
      </c>
      <c r="C1243" s="201">
        <v>510712</v>
      </c>
      <c r="D1243" t="s">
        <v>181</v>
      </c>
    </row>
    <row r="1244" spans="1:4" x14ac:dyDescent="0.35">
      <c r="A1244" s="202">
        <v>120</v>
      </c>
      <c r="B1244" t="s">
        <v>12</v>
      </c>
      <c r="C1244" s="201">
        <v>510714</v>
      </c>
      <c r="D1244" t="s">
        <v>180</v>
      </c>
    </row>
    <row r="1245" spans="1:4" x14ac:dyDescent="0.35">
      <c r="A1245" s="202">
        <v>120</v>
      </c>
      <c r="B1245" t="s">
        <v>12</v>
      </c>
      <c r="C1245" s="201">
        <v>510716</v>
      </c>
      <c r="D1245" t="s">
        <v>179</v>
      </c>
    </row>
    <row r="1246" spans="1:4" x14ac:dyDescent="0.35">
      <c r="A1246" s="202">
        <v>120</v>
      </c>
      <c r="B1246" t="s">
        <v>12</v>
      </c>
      <c r="C1246" s="201">
        <v>510801</v>
      </c>
      <c r="D1246" t="s">
        <v>178</v>
      </c>
    </row>
    <row r="1247" spans="1:4" x14ac:dyDescent="0.35">
      <c r="A1247" s="202">
        <v>120</v>
      </c>
      <c r="B1247" t="s">
        <v>12</v>
      </c>
      <c r="C1247" s="201">
        <v>510803</v>
      </c>
      <c r="D1247" t="s">
        <v>177</v>
      </c>
    </row>
    <row r="1248" spans="1:4" x14ac:dyDescent="0.35">
      <c r="A1248" s="202">
        <v>120</v>
      </c>
      <c r="B1248" t="s">
        <v>12</v>
      </c>
      <c r="C1248" s="201">
        <v>510805</v>
      </c>
      <c r="D1248" t="s">
        <v>176</v>
      </c>
    </row>
    <row r="1249" spans="1:4" x14ac:dyDescent="0.35">
      <c r="A1249" s="202">
        <v>120</v>
      </c>
      <c r="B1249" t="s">
        <v>12</v>
      </c>
      <c r="C1249" s="201">
        <v>510806</v>
      </c>
      <c r="D1249" t="s">
        <v>175</v>
      </c>
    </row>
    <row r="1250" spans="1:4" x14ac:dyDescent="0.35">
      <c r="A1250" s="202">
        <v>120</v>
      </c>
      <c r="B1250" t="s">
        <v>12</v>
      </c>
      <c r="C1250" s="201">
        <v>510809</v>
      </c>
      <c r="D1250" t="s">
        <v>174</v>
      </c>
    </row>
    <row r="1251" spans="1:4" x14ac:dyDescent="0.35">
      <c r="A1251" s="202">
        <v>120</v>
      </c>
      <c r="B1251" t="s">
        <v>12</v>
      </c>
      <c r="C1251" s="201">
        <v>510811</v>
      </c>
      <c r="D1251" t="s">
        <v>173</v>
      </c>
    </row>
    <row r="1252" spans="1:4" x14ac:dyDescent="0.35">
      <c r="A1252" s="202">
        <v>120</v>
      </c>
      <c r="B1252" t="s">
        <v>12</v>
      </c>
      <c r="C1252" s="201">
        <v>510813</v>
      </c>
      <c r="D1252" t="s">
        <v>172</v>
      </c>
    </row>
    <row r="1253" spans="1:4" x14ac:dyDescent="0.35">
      <c r="A1253" s="202">
        <v>120</v>
      </c>
      <c r="B1253" t="s">
        <v>12</v>
      </c>
      <c r="C1253" s="201">
        <v>510901</v>
      </c>
      <c r="D1253" t="s">
        <v>171</v>
      </c>
    </row>
    <row r="1254" spans="1:4" x14ac:dyDescent="0.35">
      <c r="A1254" s="202">
        <v>120</v>
      </c>
      <c r="B1254" t="s">
        <v>12</v>
      </c>
      <c r="C1254" s="201">
        <v>510902</v>
      </c>
      <c r="D1254" t="s">
        <v>170</v>
      </c>
    </row>
    <row r="1255" spans="1:4" x14ac:dyDescent="0.35">
      <c r="A1255" s="202">
        <v>120</v>
      </c>
      <c r="B1255" t="s">
        <v>12</v>
      </c>
      <c r="C1255" s="201">
        <v>510906</v>
      </c>
      <c r="D1255" t="s">
        <v>169</v>
      </c>
    </row>
    <row r="1256" spans="1:4" x14ac:dyDescent="0.35">
      <c r="A1256" s="202">
        <v>120</v>
      </c>
      <c r="B1256" t="s">
        <v>12</v>
      </c>
      <c r="C1256" s="201">
        <v>510907</v>
      </c>
      <c r="D1256" t="s">
        <v>168</v>
      </c>
    </row>
    <row r="1257" spans="1:4" x14ac:dyDescent="0.35">
      <c r="A1257" s="202">
        <v>120</v>
      </c>
      <c r="B1257" t="s">
        <v>12</v>
      </c>
      <c r="C1257" s="201">
        <v>510908</v>
      </c>
      <c r="D1257" t="s">
        <v>167</v>
      </c>
    </row>
    <row r="1258" spans="1:4" x14ac:dyDescent="0.35">
      <c r="A1258" s="202">
        <v>120</v>
      </c>
      <c r="B1258" t="s">
        <v>12</v>
      </c>
      <c r="C1258" s="201">
        <v>510909</v>
      </c>
      <c r="D1258" t="s">
        <v>166</v>
      </c>
    </row>
    <row r="1259" spans="1:4" x14ac:dyDescent="0.35">
      <c r="A1259" s="202">
        <v>120</v>
      </c>
      <c r="B1259" t="s">
        <v>12</v>
      </c>
      <c r="C1259" s="201">
        <v>510910</v>
      </c>
      <c r="D1259" t="s">
        <v>165</v>
      </c>
    </row>
    <row r="1260" spans="1:4" x14ac:dyDescent="0.35">
      <c r="A1260" s="202">
        <v>120</v>
      </c>
      <c r="B1260" t="s">
        <v>12</v>
      </c>
      <c r="C1260" s="201">
        <v>510911</v>
      </c>
      <c r="D1260" t="s">
        <v>164</v>
      </c>
    </row>
    <row r="1261" spans="1:4" x14ac:dyDescent="0.35">
      <c r="A1261" s="202">
        <v>120</v>
      </c>
      <c r="B1261" t="s">
        <v>12</v>
      </c>
      <c r="C1261" s="201">
        <v>510915</v>
      </c>
      <c r="D1261" t="s">
        <v>163</v>
      </c>
    </row>
    <row r="1262" spans="1:4" x14ac:dyDescent="0.35">
      <c r="A1262" s="202">
        <v>120</v>
      </c>
      <c r="B1262" t="s">
        <v>12</v>
      </c>
      <c r="C1262" s="201">
        <v>510916</v>
      </c>
      <c r="D1262" t="s">
        <v>162</v>
      </c>
    </row>
    <row r="1263" spans="1:4" x14ac:dyDescent="0.35">
      <c r="A1263" s="202">
        <v>120</v>
      </c>
      <c r="B1263" t="s">
        <v>12</v>
      </c>
      <c r="C1263" s="201">
        <v>510918</v>
      </c>
      <c r="D1263" t="s">
        <v>520</v>
      </c>
    </row>
    <row r="1264" spans="1:4" x14ac:dyDescent="0.35">
      <c r="A1264" s="202">
        <v>120</v>
      </c>
      <c r="B1264" t="s">
        <v>12</v>
      </c>
      <c r="C1264" s="201">
        <v>510919</v>
      </c>
      <c r="D1264" t="s">
        <v>161</v>
      </c>
    </row>
    <row r="1265" spans="1:4" x14ac:dyDescent="0.35">
      <c r="A1265" s="202">
        <v>120</v>
      </c>
      <c r="B1265" t="s">
        <v>12</v>
      </c>
      <c r="C1265" s="201">
        <v>510920</v>
      </c>
      <c r="D1265" t="s">
        <v>160</v>
      </c>
    </row>
    <row r="1266" spans="1:4" x14ac:dyDescent="0.35">
      <c r="A1266" s="202">
        <v>120</v>
      </c>
      <c r="B1266" t="s">
        <v>12</v>
      </c>
      <c r="C1266" s="201">
        <v>511009</v>
      </c>
      <c r="D1266" t="s">
        <v>159</v>
      </c>
    </row>
    <row r="1267" spans="1:4" x14ac:dyDescent="0.35">
      <c r="A1267" s="202">
        <v>120</v>
      </c>
      <c r="B1267" t="s">
        <v>12</v>
      </c>
      <c r="C1267" s="201">
        <v>511012</v>
      </c>
      <c r="D1267" t="s">
        <v>158</v>
      </c>
    </row>
    <row r="1268" spans="1:4" x14ac:dyDescent="0.35">
      <c r="A1268" s="202">
        <v>120</v>
      </c>
      <c r="B1268" t="s">
        <v>12</v>
      </c>
      <c r="C1268" s="201">
        <v>511502</v>
      </c>
      <c r="D1268" t="s">
        <v>489</v>
      </c>
    </row>
    <row r="1269" spans="1:4" x14ac:dyDescent="0.35">
      <c r="A1269" s="202">
        <v>120</v>
      </c>
      <c r="B1269" t="s">
        <v>12</v>
      </c>
      <c r="C1269" s="201">
        <v>511801</v>
      </c>
      <c r="D1269" t="s">
        <v>454</v>
      </c>
    </row>
    <row r="1270" spans="1:4" x14ac:dyDescent="0.35">
      <c r="A1270" s="202">
        <v>120</v>
      </c>
      <c r="B1270" t="s">
        <v>12</v>
      </c>
      <c r="C1270" s="201">
        <v>511802</v>
      </c>
      <c r="D1270" t="s">
        <v>344</v>
      </c>
    </row>
    <row r="1271" spans="1:4" x14ac:dyDescent="0.35">
      <c r="A1271" s="202">
        <v>120</v>
      </c>
      <c r="B1271" t="s">
        <v>12</v>
      </c>
      <c r="C1271" s="201">
        <v>511803</v>
      </c>
      <c r="D1271" t="s">
        <v>343</v>
      </c>
    </row>
    <row r="1272" spans="1:4" x14ac:dyDescent="0.35">
      <c r="A1272" s="202">
        <v>120</v>
      </c>
      <c r="B1272" t="s">
        <v>12</v>
      </c>
      <c r="C1272" s="201">
        <v>511804</v>
      </c>
      <c r="D1272" t="s">
        <v>342</v>
      </c>
    </row>
    <row r="1273" spans="1:4" x14ac:dyDescent="0.35">
      <c r="A1273" s="202">
        <v>120</v>
      </c>
      <c r="B1273" t="s">
        <v>12</v>
      </c>
      <c r="C1273" s="201">
        <v>512201</v>
      </c>
      <c r="D1273" t="s">
        <v>156</v>
      </c>
    </row>
    <row r="1274" spans="1:4" x14ac:dyDescent="0.35">
      <c r="A1274" s="202">
        <v>120</v>
      </c>
      <c r="B1274" t="s">
        <v>12</v>
      </c>
      <c r="C1274" s="201">
        <v>512202</v>
      </c>
      <c r="D1274" t="s">
        <v>155</v>
      </c>
    </row>
    <row r="1275" spans="1:4" x14ac:dyDescent="0.35">
      <c r="A1275" s="202">
        <v>120</v>
      </c>
      <c r="B1275" t="s">
        <v>12</v>
      </c>
      <c r="C1275" s="201">
        <v>512206</v>
      </c>
      <c r="D1275" t="s">
        <v>154</v>
      </c>
    </row>
    <row r="1276" spans="1:4" x14ac:dyDescent="0.35">
      <c r="A1276" s="202">
        <v>120</v>
      </c>
      <c r="B1276" t="s">
        <v>12</v>
      </c>
      <c r="C1276" s="201">
        <v>512213</v>
      </c>
      <c r="D1276" t="s">
        <v>153</v>
      </c>
    </row>
    <row r="1277" spans="1:4" x14ac:dyDescent="0.35">
      <c r="A1277" s="202">
        <v>120</v>
      </c>
      <c r="B1277" t="s">
        <v>12</v>
      </c>
      <c r="C1277" s="201">
        <v>512601</v>
      </c>
      <c r="D1277" t="s">
        <v>152</v>
      </c>
    </row>
    <row r="1278" spans="1:4" x14ac:dyDescent="0.35">
      <c r="A1278" s="202">
        <v>120</v>
      </c>
      <c r="B1278" t="s">
        <v>12</v>
      </c>
      <c r="C1278" s="201">
        <v>512604</v>
      </c>
      <c r="D1278" t="s">
        <v>151</v>
      </c>
    </row>
    <row r="1279" spans="1:4" x14ac:dyDescent="0.35">
      <c r="A1279" s="202">
        <v>120</v>
      </c>
      <c r="B1279" t="s">
        <v>12</v>
      </c>
      <c r="C1279" s="201">
        <v>512605</v>
      </c>
      <c r="D1279" t="s">
        <v>337</v>
      </c>
    </row>
    <row r="1280" spans="1:4" x14ac:dyDescent="0.35">
      <c r="A1280" s="202">
        <v>120</v>
      </c>
      <c r="B1280" t="s">
        <v>12</v>
      </c>
      <c r="C1280" s="201">
        <v>513501</v>
      </c>
      <c r="D1280" t="s">
        <v>150</v>
      </c>
    </row>
    <row r="1281" spans="1:4" x14ac:dyDescent="0.35">
      <c r="A1281" s="202">
        <v>120</v>
      </c>
      <c r="B1281" t="s">
        <v>12</v>
      </c>
      <c r="C1281" s="201">
        <v>513502</v>
      </c>
      <c r="D1281" t="s">
        <v>149</v>
      </c>
    </row>
    <row r="1282" spans="1:4" x14ac:dyDescent="0.35">
      <c r="A1282" s="202">
        <v>120</v>
      </c>
      <c r="B1282" t="s">
        <v>12</v>
      </c>
      <c r="C1282" s="201">
        <v>513503</v>
      </c>
      <c r="D1282" t="s">
        <v>148</v>
      </c>
    </row>
    <row r="1283" spans="1:4" x14ac:dyDescent="0.35">
      <c r="A1283" s="202">
        <v>120</v>
      </c>
      <c r="B1283" t="s">
        <v>12</v>
      </c>
      <c r="C1283" s="201">
        <v>513599</v>
      </c>
      <c r="D1283" t="s">
        <v>147</v>
      </c>
    </row>
    <row r="1284" spans="1:4" x14ac:dyDescent="0.35">
      <c r="A1284" s="202">
        <v>120</v>
      </c>
      <c r="B1284" t="s">
        <v>12</v>
      </c>
      <c r="C1284" s="201">
        <v>513602</v>
      </c>
      <c r="D1284" t="s">
        <v>413</v>
      </c>
    </row>
    <row r="1285" spans="1:4" x14ac:dyDescent="0.35">
      <c r="A1285" s="202">
        <v>120</v>
      </c>
      <c r="B1285" t="s">
        <v>12</v>
      </c>
      <c r="C1285" s="201">
        <v>513801</v>
      </c>
      <c r="D1285" t="s">
        <v>146</v>
      </c>
    </row>
    <row r="1286" spans="1:4" x14ac:dyDescent="0.35">
      <c r="A1286" s="202">
        <v>120</v>
      </c>
      <c r="B1286" t="s">
        <v>12</v>
      </c>
      <c r="C1286" s="201">
        <v>520101</v>
      </c>
      <c r="D1286" t="s">
        <v>488</v>
      </c>
    </row>
    <row r="1287" spans="1:4" x14ac:dyDescent="0.35">
      <c r="A1287" s="202">
        <v>120</v>
      </c>
      <c r="B1287" t="s">
        <v>12</v>
      </c>
      <c r="C1287" s="201">
        <v>520201</v>
      </c>
      <c r="D1287" t="s">
        <v>143</v>
      </c>
    </row>
    <row r="1288" spans="1:4" x14ac:dyDescent="0.35">
      <c r="A1288" s="202">
        <v>120</v>
      </c>
      <c r="B1288" t="s">
        <v>12</v>
      </c>
      <c r="C1288" s="201">
        <v>520203</v>
      </c>
      <c r="D1288" t="s">
        <v>142</v>
      </c>
    </row>
    <row r="1289" spans="1:4" x14ac:dyDescent="0.35">
      <c r="A1289" s="202">
        <v>120</v>
      </c>
      <c r="B1289" t="s">
        <v>12</v>
      </c>
      <c r="C1289" s="201">
        <v>520205</v>
      </c>
      <c r="D1289" t="s">
        <v>140</v>
      </c>
    </row>
    <row r="1290" spans="1:4" x14ac:dyDescent="0.35">
      <c r="A1290" s="202">
        <v>120</v>
      </c>
      <c r="B1290" t="s">
        <v>12</v>
      </c>
      <c r="C1290" s="201">
        <v>520209</v>
      </c>
      <c r="D1290" t="s">
        <v>487</v>
      </c>
    </row>
    <row r="1291" spans="1:4" x14ac:dyDescent="0.35">
      <c r="A1291" s="202">
        <v>120</v>
      </c>
      <c r="B1291" t="s">
        <v>12</v>
      </c>
      <c r="C1291" s="201">
        <v>520211</v>
      </c>
      <c r="D1291" t="s">
        <v>486</v>
      </c>
    </row>
    <row r="1292" spans="1:4" x14ac:dyDescent="0.35">
      <c r="A1292" s="202">
        <v>120</v>
      </c>
      <c r="B1292" t="s">
        <v>12</v>
      </c>
      <c r="C1292" s="201">
        <v>520213</v>
      </c>
      <c r="D1292" t="s">
        <v>137</v>
      </c>
    </row>
    <row r="1293" spans="1:4" x14ac:dyDescent="0.35">
      <c r="A1293" s="202">
        <v>120</v>
      </c>
      <c r="B1293" t="s">
        <v>12</v>
      </c>
      <c r="C1293" s="201">
        <v>520216</v>
      </c>
      <c r="D1293" t="s">
        <v>136</v>
      </c>
    </row>
    <row r="1294" spans="1:4" x14ac:dyDescent="0.35">
      <c r="A1294" s="202">
        <v>120</v>
      </c>
      <c r="B1294" t="s">
        <v>12</v>
      </c>
      <c r="C1294" s="201">
        <v>520301</v>
      </c>
      <c r="D1294" t="s">
        <v>484</v>
      </c>
    </row>
    <row r="1295" spans="1:4" x14ac:dyDescent="0.35">
      <c r="A1295" s="202">
        <v>120</v>
      </c>
      <c r="B1295" t="s">
        <v>12</v>
      </c>
      <c r="C1295" s="201">
        <v>520406</v>
      </c>
      <c r="D1295" t="s">
        <v>331</v>
      </c>
    </row>
    <row r="1296" spans="1:4" x14ac:dyDescent="0.35">
      <c r="A1296" s="202">
        <v>120</v>
      </c>
      <c r="B1296" t="s">
        <v>12</v>
      </c>
      <c r="C1296" s="201">
        <v>520408</v>
      </c>
      <c r="D1296" t="s">
        <v>330</v>
      </c>
    </row>
    <row r="1297" spans="1:4" x14ac:dyDescent="0.35">
      <c r="A1297" s="202">
        <v>120</v>
      </c>
      <c r="B1297" t="s">
        <v>12</v>
      </c>
      <c r="C1297" s="201">
        <v>520409</v>
      </c>
      <c r="D1297" t="s">
        <v>430</v>
      </c>
    </row>
    <row r="1298" spans="1:4" x14ac:dyDescent="0.35">
      <c r="A1298" s="202">
        <v>120</v>
      </c>
      <c r="B1298" t="s">
        <v>12</v>
      </c>
      <c r="C1298" s="201">
        <v>520411</v>
      </c>
      <c r="D1298" t="s">
        <v>328</v>
      </c>
    </row>
    <row r="1299" spans="1:4" x14ac:dyDescent="0.35">
      <c r="A1299" s="202">
        <v>120</v>
      </c>
      <c r="B1299" t="s">
        <v>12</v>
      </c>
      <c r="C1299" s="201">
        <v>520701</v>
      </c>
      <c r="D1299" t="s">
        <v>482</v>
      </c>
    </row>
    <row r="1300" spans="1:4" x14ac:dyDescent="0.35">
      <c r="A1300" s="202">
        <v>120</v>
      </c>
      <c r="B1300" t="s">
        <v>12</v>
      </c>
      <c r="C1300" s="201">
        <v>520703</v>
      </c>
      <c r="D1300" t="s">
        <v>481</v>
      </c>
    </row>
    <row r="1301" spans="1:4" x14ac:dyDescent="0.35">
      <c r="A1301" s="202">
        <v>120</v>
      </c>
      <c r="B1301" t="s">
        <v>12</v>
      </c>
      <c r="C1301" s="201">
        <v>520901</v>
      </c>
      <c r="D1301" t="s">
        <v>133</v>
      </c>
    </row>
    <row r="1302" spans="1:4" x14ac:dyDescent="0.35">
      <c r="A1302" s="202">
        <v>120</v>
      </c>
      <c r="B1302" t="s">
        <v>12</v>
      </c>
      <c r="C1302" s="201">
        <v>520904</v>
      </c>
      <c r="D1302" t="s">
        <v>132</v>
      </c>
    </row>
    <row r="1303" spans="1:4" x14ac:dyDescent="0.35">
      <c r="A1303" s="202">
        <v>120</v>
      </c>
      <c r="B1303" t="s">
        <v>12</v>
      </c>
      <c r="C1303" s="201">
        <v>520905</v>
      </c>
      <c r="D1303" t="s">
        <v>131</v>
      </c>
    </row>
    <row r="1304" spans="1:4" x14ac:dyDescent="0.35">
      <c r="A1304" s="202">
        <v>120</v>
      </c>
      <c r="B1304" t="s">
        <v>12</v>
      </c>
      <c r="C1304" s="201">
        <v>520907</v>
      </c>
      <c r="D1304" t="s">
        <v>326</v>
      </c>
    </row>
    <row r="1305" spans="1:4" x14ac:dyDescent="0.35">
      <c r="A1305" s="202">
        <v>120</v>
      </c>
      <c r="B1305" t="s">
        <v>12</v>
      </c>
      <c r="C1305" s="201">
        <v>520908</v>
      </c>
      <c r="D1305" t="s">
        <v>325</v>
      </c>
    </row>
    <row r="1306" spans="1:4" x14ac:dyDescent="0.35">
      <c r="A1306" s="202">
        <v>120</v>
      </c>
      <c r="B1306" t="s">
        <v>12</v>
      </c>
      <c r="C1306" s="201">
        <v>520909</v>
      </c>
      <c r="D1306" t="s">
        <v>129</v>
      </c>
    </row>
    <row r="1307" spans="1:4" x14ac:dyDescent="0.35">
      <c r="A1307" s="202">
        <v>120</v>
      </c>
      <c r="B1307" t="s">
        <v>12</v>
      </c>
      <c r="C1307" s="201">
        <v>520910</v>
      </c>
      <c r="D1307" t="s">
        <v>128</v>
      </c>
    </row>
    <row r="1308" spans="1:4" x14ac:dyDescent="0.35">
      <c r="A1308" s="202">
        <v>120</v>
      </c>
      <c r="B1308" t="s">
        <v>12</v>
      </c>
      <c r="C1308" s="201">
        <v>520999</v>
      </c>
      <c r="D1308" t="s">
        <v>127</v>
      </c>
    </row>
    <row r="1309" spans="1:4" x14ac:dyDescent="0.35">
      <c r="A1309" s="202">
        <v>120</v>
      </c>
      <c r="B1309" t="s">
        <v>12</v>
      </c>
      <c r="C1309" s="201">
        <v>521001</v>
      </c>
      <c r="D1309" t="s">
        <v>126</v>
      </c>
    </row>
    <row r="1310" spans="1:4" x14ac:dyDescent="0.35">
      <c r="A1310" s="202">
        <v>120</v>
      </c>
      <c r="B1310" t="s">
        <v>12</v>
      </c>
      <c r="C1310" s="201">
        <v>521401</v>
      </c>
      <c r="D1310" t="s">
        <v>125</v>
      </c>
    </row>
    <row r="1311" spans="1:4" x14ac:dyDescent="0.35">
      <c r="A1311" s="202">
        <v>120</v>
      </c>
      <c r="B1311" t="s">
        <v>12</v>
      </c>
      <c r="C1311" s="201">
        <v>521501</v>
      </c>
      <c r="D1311" t="s">
        <v>324</v>
      </c>
    </row>
    <row r="1312" spans="1:4" x14ac:dyDescent="0.35">
      <c r="A1312" s="202">
        <v>120</v>
      </c>
      <c r="B1312" t="s">
        <v>12</v>
      </c>
      <c r="C1312" s="201">
        <v>521803</v>
      </c>
      <c r="D1312" t="s">
        <v>124</v>
      </c>
    </row>
    <row r="1313" spans="1:4" x14ac:dyDescent="0.35">
      <c r="A1313" s="202">
        <v>120</v>
      </c>
      <c r="B1313" t="s">
        <v>12</v>
      </c>
      <c r="C1313" s="201">
        <v>521804</v>
      </c>
      <c r="D1313" t="s">
        <v>123</v>
      </c>
    </row>
    <row r="1314" spans="1:4" x14ac:dyDescent="0.35">
      <c r="A1314" s="202">
        <v>120</v>
      </c>
      <c r="B1314" t="s">
        <v>12</v>
      </c>
      <c r="C1314" s="201">
        <v>521899</v>
      </c>
      <c r="D1314" t="s">
        <v>122</v>
      </c>
    </row>
    <row r="1315" spans="1:4" x14ac:dyDescent="0.35">
      <c r="A1315" s="202">
        <v>120</v>
      </c>
      <c r="B1315" t="s">
        <v>12</v>
      </c>
      <c r="C1315" s="201">
        <v>521903</v>
      </c>
      <c r="D1315" t="s">
        <v>412</v>
      </c>
    </row>
    <row r="1316" spans="1:4" x14ac:dyDescent="0.35">
      <c r="A1316" s="202">
        <v>120</v>
      </c>
      <c r="B1316" t="s">
        <v>12</v>
      </c>
      <c r="C1316" s="201">
        <v>521909</v>
      </c>
      <c r="D1316" t="s">
        <v>121</v>
      </c>
    </row>
    <row r="1317" spans="1:4" x14ac:dyDescent="0.35">
      <c r="A1317" s="202">
        <v>120</v>
      </c>
      <c r="B1317" t="s">
        <v>12</v>
      </c>
      <c r="C1317" s="201">
        <v>999999</v>
      </c>
      <c r="D1317" t="s">
        <v>120</v>
      </c>
    </row>
    <row r="1318" spans="1:4" x14ac:dyDescent="0.35">
      <c r="A1318" s="202">
        <v>140</v>
      </c>
      <c r="B1318" t="s">
        <v>13</v>
      </c>
      <c r="C1318" s="203" t="s">
        <v>320</v>
      </c>
      <c r="D1318" t="s">
        <v>319</v>
      </c>
    </row>
    <row r="1319" spans="1:4" x14ac:dyDescent="0.35">
      <c r="A1319" s="202">
        <v>140</v>
      </c>
      <c r="B1319" t="s">
        <v>13</v>
      </c>
      <c r="C1319" s="203" t="s">
        <v>314</v>
      </c>
      <c r="D1319" t="s">
        <v>313</v>
      </c>
    </row>
    <row r="1320" spans="1:4" x14ac:dyDescent="0.35">
      <c r="A1320" s="202">
        <v>140</v>
      </c>
      <c r="B1320" t="s">
        <v>13</v>
      </c>
      <c r="C1320" s="203" t="s">
        <v>312</v>
      </c>
      <c r="D1320" t="s">
        <v>311</v>
      </c>
    </row>
    <row r="1321" spans="1:4" x14ac:dyDescent="0.35">
      <c r="A1321" s="202">
        <v>140</v>
      </c>
      <c r="B1321" t="s">
        <v>13</v>
      </c>
      <c r="C1321" s="203" t="s">
        <v>453</v>
      </c>
      <c r="D1321" t="s">
        <v>452</v>
      </c>
    </row>
    <row r="1322" spans="1:4" x14ac:dyDescent="0.35">
      <c r="A1322" s="202">
        <v>140</v>
      </c>
      <c r="B1322" t="s">
        <v>13</v>
      </c>
      <c r="C1322" s="203" t="s">
        <v>451</v>
      </c>
      <c r="D1322" t="s">
        <v>450</v>
      </c>
    </row>
    <row r="1323" spans="1:4" x14ac:dyDescent="0.35">
      <c r="A1323" s="202">
        <v>140</v>
      </c>
      <c r="B1323" t="s">
        <v>13</v>
      </c>
      <c r="C1323" s="203" t="s">
        <v>449</v>
      </c>
      <c r="D1323" t="s">
        <v>448</v>
      </c>
    </row>
    <row r="1324" spans="1:4" x14ac:dyDescent="0.35">
      <c r="A1324" s="202">
        <v>140</v>
      </c>
      <c r="B1324" t="s">
        <v>13</v>
      </c>
      <c r="C1324" s="203" t="s">
        <v>447</v>
      </c>
      <c r="D1324" t="s">
        <v>446</v>
      </c>
    </row>
    <row r="1325" spans="1:4" x14ac:dyDescent="0.35">
      <c r="A1325" s="202">
        <v>140</v>
      </c>
      <c r="B1325" t="s">
        <v>13</v>
      </c>
      <c r="C1325" s="203" t="s">
        <v>445</v>
      </c>
      <c r="D1325" t="s">
        <v>444</v>
      </c>
    </row>
    <row r="1326" spans="1:4" x14ac:dyDescent="0.35">
      <c r="A1326" s="202">
        <v>140</v>
      </c>
      <c r="B1326" t="s">
        <v>13</v>
      </c>
      <c r="C1326" s="203" t="s">
        <v>443</v>
      </c>
      <c r="D1326" t="s">
        <v>442</v>
      </c>
    </row>
    <row r="1327" spans="1:4" x14ac:dyDescent="0.35">
      <c r="A1327" s="202">
        <v>140</v>
      </c>
      <c r="B1327" t="s">
        <v>13</v>
      </c>
      <c r="C1327" s="203" t="s">
        <v>409</v>
      </c>
      <c r="D1327" t="s">
        <v>408</v>
      </c>
    </row>
    <row r="1328" spans="1:4" x14ac:dyDescent="0.35">
      <c r="A1328" s="202">
        <v>140</v>
      </c>
      <c r="B1328" t="s">
        <v>13</v>
      </c>
      <c r="C1328" s="203" t="s">
        <v>552</v>
      </c>
      <c r="D1328" t="s">
        <v>551</v>
      </c>
    </row>
    <row r="1329" spans="1:4" x14ac:dyDescent="0.35">
      <c r="A1329" s="202">
        <v>140</v>
      </c>
      <c r="B1329" t="s">
        <v>13</v>
      </c>
      <c r="C1329" s="203" t="s">
        <v>407</v>
      </c>
      <c r="D1329" t="s">
        <v>406</v>
      </c>
    </row>
    <row r="1330" spans="1:4" x14ac:dyDescent="0.35">
      <c r="A1330" s="202">
        <v>140</v>
      </c>
      <c r="B1330" t="s">
        <v>13</v>
      </c>
      <c r="C1330" s="203" t="s">
        <v>310</v>
      </c>
      <c r="D1330" t="s">
        <v>309</v>
      </c>
    </row>
    <row r="1331" spans="1:4" x14ac:dyDescent="0.35">
      <c r="A1331" s="202">
        <v>140</v>
      </c>
      <c r="B1331" t="s">
        <v>13</v>
      </c>
      <c r="C1331" s="203" t="s">
        <v>306</v>
      </c>
      <c r="D1331" t="s">
        <v>305</v>
      </c>
    </row>
    <row r="1332" spans="1:4" x14ac:dyDescent="0.35">
      <c r="A1332" s="202">
        <v>140</v>
      </c>
      <c r="B1332" t="s">
        <v>13</v>
      </c>
      <c r="C1332" s="203" t="s">
        <v>304</v>
      </c>
      <c r="D1332" t="s">
        <v>303</v>
      </c>
    </row>
    <row r="1333" spans="1:4" x14ac:dyDescent="0.35">
      <c r="A1333" s="202">
        <v>140</v>
      </c>
      <c r="B1333" t="s">
        <v>13</v>
      </c>
      <c r="C1333" s="203" t="s">
        <v>405</v>
      </c>
      <c r="D1333" t="s">
        <v>404</v>
      </c>
    </row>
    <row r="1334" spans="1:4" x14ac:dyDescent="0.35">
      <c r="A1334" s="202">
        <v>140</v>
      </c>
      <c r="B1334" t="s">
        <v>13</v>
      </c>
      <c r="C1334" s="203" t="s">
        <v>403</v>
      </c>
      <c r="D1334" t="s">
        <v>402</v>
      </c>
    </row>
    <row r="1335" spans="1:4" x14ac:dyDescent="0.35">
      <c r="A1335" s="202">
        <v>140</v>
      </c>
      <c r="B1335" t="s">
        <v>13</v>
      </c>
      <c r="C1335" s="203" t="s">
        <v>302</v>
      </c>
      <c r="D1335" t="s">
        <v>301</v>
      </c>
    </row>
    <row r="1336" spans="1:4" x14ac:dyDescent="0.35">
      <c r="A1336" s="202">
        <v>140</v>
      </c>
      <c r="B1336" t="s">
        <v>13</v>
      </c>
      <c r="C1336" s="203" t="s">
        <v>300</v>
      </c>
      <c r="D1336" t="s">
        <v>299</v>
      </c>
    </row>
    <row r="1337" spans="1:4" x14ac:dyDescent="0.35">
      <c r="A1337" s="202">
        <v>140</v>
      </c>
      <c r="B1337" t="s">
        <v>13</v>
      </c>
      <c r="C1337" s="201">
        <v>100105</v>
      </c>
      <c r="D1337" t="s">
        <v>429</v>
      </c>
    </row>
    <row r="1338" spans="1:4" x14ac:dyDescent="0.35">
      <c r="A1338" s="202">
        <v>140</v>
      </c>
      <c r="B1338" t="s">
        <v>13</v>
      </c>
      <c r="C1338" s="201">
        <v>100202</v>
      </c>
      <c r="D1338" t="s">
        <v>428</v>
      </c>
    </row>
    <row r="1339" spans="1:4" x14ac:dyDescent="0.35">
      <c r="A1339" s="202">
        <v>140</v>
      </c>
      <c r="B1339" t="s">
        <v>13</v>
      </c>
      <c r="C1339" s="201">
        <v>100299</v>
      </c>
      <c r="D1339" t="s">
        <v>427</v>
      </c>
    </row>
    <row r="1340" spans="1:4" x14ac:dyDescent="0.35">
      <c r="A1340" s="202">
        <v>140</v>
      </c>
      <c r="B1340" t="s">
        <v>13</v>
      </c>
      <c r="C1340" s="201">
        <v>110103</v>
      </c>
      <c r="D1340" t="s">
        <v>292</v>
      </c>
    </row>
    <row r="1341" spans="1:4" x14ac:dyDescent="0.35">
      <c r="A1341" s="202">
        <v>140</v>
      </c>
      <c r="B1341" t="s">
        <v>13</v>
      </c>
      <c r="C1341" s="201">
        <v>110201</v>
      </c>
      <c r="D1341" t="s">
        <v>291</v>
      </c>
    </row>
    <row r="1342" spans="1:4" x14ac:dyDescent="0.35">
      <c r="A1342" s="202">
        <v>140</v>
      </c>
      <c r="B1342" t="s">
        <v>13</v>
      </c>
      <c r="C1342" s="201">
        <v>110202</v>
      </c>
      <c r="D1342" t="s">
        <v>290</v>
      </c>
    </row>
    <row r="1343" spans="1:4" x14ac:dyDescent="0.35">
      <c r="A1343" s="202">
        <v>140</v>
      </c>
      <c r="B1343" t="s">
        <v>13</v>
      </c>
      <c r="C1343" s="201">
        <v>110301</v>
      </c>
      <c r="D1343" t="s">
        <v>289</v>
      </c>
    </row>
    <row r="1344" spans="1:4" x14ac:dyDescent="0.35">
      <c r="A1344" s="202">
        <v>140</v>
      </c>
      <c r="B1344" t="s">
        <v>13</v>
      </c>
      <c r="C1344" s="201">
        <v>110501</v>
      </c>
      <c r="D1344" t="s">
        <v>395</v>
      </c>
    </row>
    <row r="1345" spans="1:4" x14ac:dyDescent="0.35">
      <c r="A1345" s="202">
        <v>140</v>
      </c>
      <c r="B1345" t="s">
        <v>13</v>
      </c>
      <c r="C1345" s="201">
        <v>110701</v>
      </c>
      <c r="D1345" t="s">
        <v>394</v>
      </c>
    </row>
    <row r="1346" spans="1:4" x14ac:dyDescent="0.35">
      <c r="A1346" s="202">
        <v>140</v>
      </c>
      <c r="B1346" t="s">
        <v>13</v>
      </c>
      <c r="C1346" s="201">
        <v>110802</v>
      </c>
      <c r="D1346" t="s">
        <v>288</v>
      </c>
    </row>
    <row r="1347" spans="1:4" x14ac:dyDescent="0.35">
      <c r="A1347" s="202">
        <v>140</v>
      </c>
      <c r="B1347" t="s">
        <v>13</v>
      </c>
      <c r="C1347" s="201">
        <v>110901</v>
      </c>
      <c r="D1347" t="s">
        <v>393</v>
      </c>
    </row>
    <row r="1348" spans="1:4" x14ac:dyDescent="0.35">
      <c r="A1348" s="202">
        <v>140</v>
      </c>
      <c r="B1348" t="s">
        <v>13</v>
      </c>
      <c r="C1348" s="201">
        <v>110902</v>
      </c>
      <c r="D1348" t="s">
        <v>392</v>
      </c>
    </row>
    <row r="1349" spans="1:4" x14ac:dyDescent="0.35">
      <c r="A1349" s="202">
        <v>140</v>
      </c>
      <c r="B1349" t="s">
        <v>13</v>
      </c>
      <c r="C1349" s="201">
        <v>111001</v>
      </c>
      <c r="D1349" t="s">
        <v>287</v>
      </c>
    </row>
    <row r="1350" spans="1:4" x14ac:dyDescent="0.35">
      <c r="A1350" s="202">
        <v>140</v>
      </c>
      <c r="B1350" t="s">
        <v>13</v>
      </c>
      <c r="C1350" s="201">
        <v>111002</v>
      </c>
      <c r="D1350" t="s">
        <v>286</v>
      </c>
    </row>
    <row r="1351" spans="1:4" x14ac:dyDescent="0.35">
      <c r="A1351" s="202">
        <v>140</v>
      </c>
      <c r="B1351" t="s">
        <v>13</v>
      </c>
      <c r="C1351" s="201">
        <v>111003</v>
      </c>
      <c r="D1351" t="s">
        <v>285</v>
      </c>
    </row>
    <row r="1352" spans="1:4" x14ac:dyDescent="0.35">
      <c r="A1352" s="202">
        <v>140</v>
      </c>
      <c r="B1352" t="s">
        <v>13</v>
      </c>
      <c r="C1352" s="201">
        <v>111006</v>
      </c>
      <c r="D1352" t="s">
        <v>284</v>
      </c>
    </row>
    <row r="1353" spans="1:4" x14ac:dyDescent="0.35">
      <c r="A1353" s="202">
        <v>140</v>
      </c>
      <c r="B1353" t="s">
        <v>13</v>
      </c>
      <c r="C1353" s="201">
        <v>120401</v>
      </c>
      <c r="D1353" t="s">
        <v>283</v>
      </c>
    </row>
    <row r="1354" spans="1:4" x14ac:dyDescent="0.35">
      <c r="A1354" s="202">
        <v>140</v>
      </c>
      <c r="B1354" t="s">
        <v>13</v>
      </c>
      <c r="C1354" s="201">
        <v>120404</v>
      </c>
      <c r="D1354" t="s">
        <v>282</v>
      </c>
    </row>
    <row r="1355" spans="1:4" x14ac:dyDescent="0.35">
      <c r="A1355" s="202">
        <v>140</v>
      </c>
      <c r="B1355" t="s">
        <v>13</v>
      </c>
      <c r="C1355" s="201">
        <v>120406</v>
      </c>
      <c r="D1355" t="s">
        <v>281</v>
      </c>
    </row>
    <row r="1356" spans="1:4" x14ac:dyDescent="0.35">
      <c r="A1356" s="202">
        <v>140</v>
      </c>
      <c r="B1356" t="s">
        <v>13</v>
      </c>
      <c r="C1356" s="201">
        <v>120407</v>
      </c>
      <c r="D1356" t="s">
        <v>280</v>
      </c>
    </row>
    <row r="1357" spans="1:4" x14ac:dyDescent="0.35">
      <c r="A1357" s="202">
        <v>140</v>
      </c>
      <c r="B1357" t="s">
        <v>13</v>
      </c>
      <c r="C1357" s="201">
        <v>120411</v>
      </c>
      <c r="D1357" t="s">
        <v>279</v>
      </c>
    </row>
    <row r="1358" spans="1:4" x14ac:dyDescent="0.35">
      <c r="A1358" s="202">
        <v>140</v>
      </c>
      <c r="B1358" t="s">
        <v>13</v>
      </c>
      <c r="C1358" s="201">
        <v>120412</v>
      </c>
      <c r="D1358" t="s">
        <v>278</v>
      </c>
    </row>
    <row r="1359" spans="1:4" x14ac:dyDescent="0.35">
      <c r="A1359" s="202">
        <v>140</v>
      </c>
      <c r="B1359" t="s">
        <v>13</v>
      </c>
      <c r="C1359" s="201">
        <v>120413</v>
      </c>
      <c r="D1359" t="s">
        <v>277</v>
      </c>
    </row>
    <row r="1360" spans="1:4" x14ac:dyDescent="0.35">
      <c r="A1360" s="202">
        <v>140</v>
      </c>
      <c r="B1360" t="s">
        <v>13</v>
      </c>
      <c r="C1360" s="201">
        <v>120499</v>
      </c>
      <c r="D1360" t="s">
        <v>276</v>
      </c>
    </row>
    <row r="1361" spans="1:4" x14ac:dyDescent="0.35">
      <c r="A1361" s="202">
        <v>140</v>
      </c>
      <c r="B1361" t="s">
        <v>13</v>
      </c>
      <c r="C1361" s="201">
        <v>120500</v>
      </c>
      <c r="D1361" t="s">
        <v>275</v>
      </c>
    </row>
    <row r="1362" spans="1:4" x14ac:dyDescent="0.35">
      <c r="A1362" s="202">
        <v>140</v>
      </c>
      <c r="B1362" t="s">
        <v>13</v>
      </c>
      <c r="C1362" s="201">
        <v>120501</v>
      </c>
      <c r="D1362" t="s">
        <v>274</v>
      </c>
    </row>
    <row r="1363" spans="1:4" x14ac:dyDescent="0.35">
      <c r="A1363" s="202">
        <v>140</v>
      </c>
      <c r="B1363" t="s">
        <v>13</v>
      </c>
      <c r="C1363" s="201">
        <v>120502</v>
      </c>
      <c r="D1363" t="s">
        <v>515</v>
      </c>
    </row>
    <row r="1364" spans="1:4" x14ac:dyDescent="0.35">
      <c r="A1364" s="202">
        <v>140</v>
      </c>
      <c r="B1364" t="s">
        <v>13</v>
      </c>
      <c r="C1364" s="201">
        <v>120503</v>
      </c>
      <c r="D1364" t="s">
        <v>273</v>
      </c>
    </row>
    <row r="1365" spans="1:4" x14ac:dyDescent="0.35">
      <c r="A1365" s="202">
        <v>140</v>
      </c>
      <c r="B1365" t="s">
        <v>13</v>
      </c>
      <c r="C1365" s="201">
        <v>120504</v>
      </c>
      <c r="D1365" t="s">
        <v>272</v>
      </c>
    </row>
    <row r="1366" spans="1:4" x14ac:dyDescent="0.35">
      <c r="A1366" s="202">
        <v>140</v>
      </c>
      <c r="B1366" t="s">
        <v>13</v>
      </c>
      <c r="C1366" s="201">
        <v>120507</v>
      </c>
      <c r="D1366" t="s">
        <v>271</v>
      </c>
    </row>
    <row r="1367" spans="1:4" x14ac:dyDescent="0.35">
      <c r="A1367" s="202">
        <v>140</v>
      </c>
      <c r="B1367" t="s">
        <v>13</v>
      </c>
      <c r="C1367" s="201">
        <v>120509</v>
      </c>
      <c r="D1367" t="s">
        <v>270</v>
      </c>
    </row>
    <row r="1368" spans="1:4" x14ac:dyDescent="0.35">
      <c r="A1368" s="202">
        <v>140</v>
      </c>
      <c r="B1368" t="s">
        <v>13</v>
      </c>
      <c r="C1368" s="201">
        <v>120510</v>
      </c>
      <c r="D1368" t="s">
        <v>269</v>
      </c>
    </row>
    <row r="1369" spans="1:4" x14ac:dyDescent="0.35">
      <c r="A1369" s="202">
        <v>140</v>
      </c>
      <c r="B1369" t="s">
        <v>13</v>
      </c>
      <c r="C1369" s="201">
        <v>129999</v>
      </c>
      <c r="D1369" t="s">
        <v>528</v>
      </c>
    </row>
    <row r="1370" spans="1:4" x14ac:dyDescent="0.35">
      <c r="A1370" s="202">
        <v>140</v>
      </c>
      <c r="B1370" t="s">
        <v>13</v>
      </c>
      <c r="C1370" s="201">
        <v>131102</v>
      </c>
      <c r="D1370" t="s">
        <v>268</v>
      </c>
    </row>
    <row r="1371" spans="1:4" x14ac:dyDescent="0.35">
      <c r="A1371" s="202">
        <v>140</v>
      </c>
      <c r="B1371" t="s">
        <v>13</v>
      </c>
      <c r="C1371" s="201">
        <v>131199</v>
      </c>
      <c r="D1371" t="s">
        <v>267</v>
      </c>
    </row>
    <row r="1372" spans="1:4" x14ac:dyDescent="0.35">
      <c r="A1372" s="202">
        <v>140</v>
      </c>
      <c r="B1372" t="s">
        <v>13</v>
      </c>
      <c r="C1372" s="201">
        <v>131201</v>
      </c>
      <c r="D1372" t="s">
        <v>388</v>
      </c>
    </row>
    <row r="1373" spans="1:4" x14ac:dyDescent="0.35">
      <c r="A1373" s="202">
        <v>140</v>
      </c>
      <c r="B1373" t="s">
        <v>13</v>
      </c>
      <c r="C1373" s="201">
        <v>131211</v>
      </c>
      <c r="D1373" t="s">
        <v>382</v>
      </c>
    </row>
    <row r="1374" spans="1:4" x14ac:dyDescent="0.35">
      <c r="A1374" s="202">
        <v>140</v>
      </c>
      <c r="B1374" t="s">
        <v>13</v>
      </c>
      <c r="C1374" s="201">
        <v>131314</v>
      </c>
      <c r="D1374" t="s">
        <v>425</v>
      </c>
    </row>
    <row r="1375" spans="1:4" x14ac:dyDescent="0.35">
      <c r="A1375" s="202">
        <v>140</v>
      </c>
      <c r="B1375" t="s">
        <v>13</v>
      </c>
      <c r="C1375" s="201">
        <v>150506</v>
      </c>
      <c r="D1375" t="s">
        <v>265</v>
      </c>
    </row>
    <row r="1376" spans="1:4" x14ac:dyDescent="0.35">
      <c r="A1376" s="202">
        <v>140</v>
      </c>
      <c r="B1376" t="s">
        <v>13</v>
      </c>
      <c r="C1376" s="201">
        <v>150507</v>
      </c>
      <c r="D1376" t="s">
        <v>264</v>
      </c>
    </row>
    <row r="1377" spans="1:4" x14ac:dyDescent="0.35">
      <c r="A1377" s="202">
        <v>140</v>
      </c>
      <c r="B1377" t="s">
        <v>13</v>
      </c>
      <c r="C1377" s="201">
        <v>150508</v>
      </c>
      <c r="D1377" t="s">
        <v>263</v>
      </c>
    </row>
    <row r="1378" spans="1:4" x14ac:dyDescent="0.35">
      <c r="A1378" s="202">
        <v>140</v>
      </c>
      <c r="B1378" t="s">
        <v>13</v>
      </c>
      <c r="C1378" s="201">
        <v>150701</v>
      </c>
      <c r="D1378" t="s">
        <v>262</v>
      </c>
    </row>
    <row r="1379" spans="1:4" x14ac:dyDescent="0.35">
      <c r="A1379" s="202">
        <v>140</v>
      </c>
      <c r="B1379" t="s">
        <v>13</v>
      </c>
      <c r="C1379" s="201">
        <v>150705</v>
      </c>
      <c r="D1379" t="s">
        <v>261</v>
      </c>
    </row>
    <row r="1380" spans="1:4" x14ac:dyDescent="0.35">
      <c r="A1380" s="202">
        <v>140</v>
      </c>
      <c r="B1380" t="s">
        <v>13</v>
      </c>
      <c r="C1380" s="201">
        <v>150803</v>
      </c>
      <c r="D1380" t="s">
        <v>260</v>
      </c>
    </row>
    <row r="1381" spans="1:4" x14ac:dyDescent="0.35">
      <c r="A1381" s="202">
        <v>140</v>
      </c>
      <c r="B1381" t="s">
        <v>13</v>
      </c>
      <c r="C1381" s="201">
        <v>150807</v>
      </c>
      <c r="D1381" t="s">
        <v>259</v>
      </c>
    </row>
    <row r="1382" spans="1:4" x14ac:dyDescent="0.35">
      <c r="A1382" s="202">
        <v>140</v>
      </c>
      <c r="B1382" t="s">
        <v>13</v>
      </c>
      <c r="C1382" s="201">
        <v>151102</v>
      </c>
      <c r="D1382" t="s">
        <v>514</v>
      </c>
    </row>
    <row r="1383" spans="1:4" x14ac:dyDescent="0.35">
      <c r="A1383" s="202">
        <v>140</v>
      </c>
      <c r="B1383" t="s">
        <v>13</v>
      </c>
      <c r="C1383" s="201">
        <v>151301</v>
      </c>
      <c r="D1383" t="s">
        <v>258</v>
      </c>
    </row>
    <row r="1384" spans="1:4" x14ac:dyDescent="0.35">
      <c r="A1384" s="202">
        <v>140</v>
      </c>
      <c r="B1384" t="s">
        <v>13</v>
      </c>
      <c r="C1384" s="201">
        <v>151302</v>
      </c>
      <c r="D1384" t="s">
        <v>257</v>
      </c>
    </row>
    <row r="1385" spans="1:4" x14ac:dyDescent="0.35">
      <c r="A1385" s="202">
        <v>140</v>
      </c>
      <c r="B1385" t="s">
        <v>13</v>
      </c>
      <c r="C1385" s="201">
        <v>151307</v>
      </c>
      <c r="D1385" t="s">
        <v>254</v>
      </c>
    </row>
    <row r="1386" spans="1:4" x14ac:dyDescent="0.35">
      <c r="A1386" s="202">
        <v>140</v>
      </c>
      <c r="B1386" t="s">
        <v>13</v>
      </c>
      <c r="C1386" s="201">
        <v>151399</v>
      </c>
      <c r="D1386" t="s">
        <v>537</v>
      </c>
    </row>
    <row r="1387" spans="1:4" x14ac:dyDescent="0.35">
      <c r="A1387" s="202">
        <v>140</v>
      </c>
      <c r="B1387" t="s">
        <v>13</v>
      </c>
      <c r="C1387" s="201">
        <v>190505</v>
      </c>
      <c r="D1387" t="s">
        <v>252</v>
      </c>
    </row>
    <row r="1388" spans="1:4" x14ac:dyDescent="0.35">
      <c r="A1388" s="202">
        <v>140</v>
      </c>
      <c r="B1388" t="s">
        <v>13</v>
      </c>
      <c r="C1388" s="201">
        <v>190710</v>
      </c>
      <c r="D1388" t="s">
        <v>370</v>
      </c>
    </row>
    <row r="1389" spans="1:4" x14ac:dyDescent="0.35">
      <c r="A1389" s="202">
        <v>140</v>
      </c>
      <c r="B1389" t="s">
        <v>13</v>
      </c>
      <c r="C1389" s="201">
        <v>260210</v>
      </c>
      <c r="D1389" t="s">
        <v>251</v>
      </c>
    </row>
    <row r="1390" spans="1:4" x14ac:dyDescent="0.35">
      <c r="A1390" s="202">
        <v>140</v>
      </c>
      <c r="B1390" t="s">
        <v>13</v>
      </c>
      <c r="C1390" s="201">
        <v>261006</v>
      </c>
      <c r="D1390" t="s">
        <v>250</v>
      </c>
    </row>
    <row r="1391" spans="1:4" x14ac:dyDescent="0.35">
      <c r="A1391" s="202">
        <v>140</v>
      </c>
      <c r="B1391" t="s">
        <v>13</v>
      </c>
      <c r="C1391" s="201">
        <v>302502</v>
      </c>
      <c r="D1391" t="s">
        <v>368</v>
      </c>
    </row>
    <row r="1392" spans="1:4" x14ac:dyDescent="0.35">
      <c r="A1392" s="202">
        <v>140</v>
      </c>
      <c r="B1392" t="s">
        <v>13</v>
      </c>
      <c r="C1392" s="201">
        <v>303301</v>
      </c>
      <c r="D1392" t="s">
        <v>248</v>
      </c>
    </row>
    <row r="1393" spans="1:4" x14ac:dyDescent="0.35">
      <c r="A1393" s="202">
        <v>140</v>
      </c>
      <c r="B1393" t="s">
        <v>13</v>
      </c>
      <c r="C1393" s="201">
        <v>303401</v>
      </c>
      <c r="D1393" t="s">
        <v>247</v>
      </c>
    </row>
    <row r="1394" spans="1:4" x14ac:dyDescent="0.35">
      <c r="A1394" s="202">
        <v>140</v>
      </c>
      <c r="B1394" t="s">
        <v>13</v>
      </c>
      <c r="C1394" s="201">
        <v>304101</v>
      </c>
      <c r="D1394" t="s">
        <v>246</v>
      </c>
    </row>
    <row r="1395" spans="1:4" x14ac:dyDescent="0.35">
      <c r="A1395" s="202">
        <v>140</v>
      </c>
      <c r="B1395" t="s">
        <v>13</v>
      </c>
      <c r="C1395" s="201">
        <v>304401</v>
      </c>
      <c r="D1395" t="s">
        <v>245</v>
      </c>
    </row>
    <row r="1396" spans="1:4" x14ac:dyDescent="0.35">
      <c r="A1396" s="202">
        <v>140</v>
      </c>
      <c r="B1396" t="s">
        <v>13</v>
      </c>
      <c r="C1396" s="201">
        <v>310302</v>
      </c>
      <c r="D1396" t="s">
        <v>434</v>
      </c>
    </row>
    <row r="1397" spans="1:4" x14ac:dyDescent="0.35">
      <c r="A1397" s="202">
        <v>140</v>
      </c>
      <c r="B1397" t="s">
        <v>13</v>
      </c>
      <c r="C1397" s="201">
        <v>310501</v>
      </c>
      <c r="D1397" t="s">
        <v>423</v>
      </c>
    </row>
    <row r="1398" spans="1:4" x14ac:dyDescent="0.35">
      <c r="A1398" s="202">
        <v>140</v>
      </c>
      <c r="B1398" t="s">
        <v>13</v>
      </c>
      <c r="C1398" s="201">
        <v>310504</v>
      </c>
      <c r="D1398" t="s">
        <v>422</v>
      </c>
    </row>
    <row r="1399" spans="1:4" x14ac:dyDescent="0.35">
      <c r="A1399" s="202">
        <v>140</v>
      </c>
      <c r="B1399" t="s">
        <v>13</v>
      </c>
      <c r="C1399" s="201">
        <v>310507</v>
      </c>
      <c r="D1399" t="s">
        <v>421</v>
      </c>
    </row>
    <row r="1400" spans="1:4" x14ac:dyDescent="0.35">
      <c r="A1400" s="202">
        <v>140</v>
      </c>
      <c r="B1400" t="s">
        <v>13</v>
      </c>
      <c r="C1400" s="201">
        <v>310601</v>
      </c>
      <c r="D1400" t="s">
        <v>367</v>
      </c>
    </row>
    <row r="1401" spans="1:4" x14ac:dyDescent="0.35">
      <c r="A1401" s="202">
        <v>140</v>
      </c>
      <c r="B1401" t="s">
        <v>13</v>
      </c>
      <c r="C1401" s="201">
        <v>400509</v>
      </c>
      <c r="D1401" t="s">
        <v>244</v>
      </c>
    </row>
    <row r="1402" spans="1:4" x14ac:dyDescent="0.35">
      <c r="A1402" s="202">
        <v>140</v>
      </c>
      <c r="B1402" t="s">
        <v>13</v>
      </c>
      <c r="C1402" s="201">
        <v>410399</v>
      </c>
      <c r="D1402" t="s">
        <v>243</v>
      </c>
    </row>
    <row r="1403" spans="1:4" x14ac:dyDescent="0.35">
      <c r="A1403" s="202">
        <v>140</v>
      </c>
      <c r="B1403" t="s">
        <v>13</v>
      </c>
      <c r="C1403" s="201">
        <v>419999</v>
      </c>
      <c r="D1403" t="s">
        <v>242</v>
      </c>
    </row>
    <row r="1404" spans="1:4" x14ac:dyDescent="0.35">
      <c r="A1404" s="202">
        <v>140</v>
      </c>
      <c r="B1404" t="s">
        <v>13</v>
      </c>
      <c r="C1404" s="201">
        <v>430107</v>
      </c>
      <c r="D1404" t="s">
        <v>237</v>
      </c>
    </row>
    <row r="1405" spans="1:4" x14ac:dyDescent="0.35">
      <c r="A1405" s="202">
        <v>140</v>
      </c>
      <c r="B1405" t="s">
        <v>13</v>
      </c>
      <c r="C1405" s="201">
        <v>430109</v>
      </c>
      <c r="D1405" t="s">
        <v>364</v>
      </c>
    </row>
    <row r="1406" spans="1:4" x14ac:dyDescent="0.35">
      <c r="A1406" s="202">
        <v>140</v>
      </c>
      <c r="B1406" t="s">
        <v>13</v>
      </c>
      <c r="C1406" s="201">
        <v>430115</v>
      </c>
      <c r="D1406" t="s">
        <v>235</v>
      </c>
    </row>
    <row r="1407" spans="1:4" x14ac:dyDescent="0.35">
      <c r="A1407" s="202">
        <v>140</v>
      </c>
      <c r="B1407" t="s">
        <v>13</v>
      </c>
      <c r="C1407" s="201">
        <v>430120</v>
      </c>
      <c r="D1407" t="s">
        <v>233</v>
      </c>
    </row>
    <row r="1408" spans="1:4" x14ac:dyDescent="0.35">
      <c r="A1408" s="202">
        <v>140</v>
      </c>
      <c r="B1408" t="s">
        <v>13</v>
      </c>
      <c r="C1408" s="201">
        <v>430122</v>
      </c>
      <c r="D1408" t="s">
        <v>232</v>
      </c>
    </row>
    <row r="1409" spans="1:4" x14ac:dyDescent="0.35">
      <c r="A1409" s="202">
        <v>140</v>
      </c>
      <c r="B1409" t="s">
        <v>13</v>
      </c>
      <c r="C1409" s="201">
        <v>430123</v>
      </c>
      <c r="D1409" t="s">
        <v>231</v>
      </c>
    </row>
    <row r="1410" spans="1:4" x14ac:dyDescent="0.35">
      <c r="A1410" s="202">
        <v>140</v>
      </c>
      <c r="B1410" t="s">
        <v>13</v>
      </c>
      <c r="C1410" s="201">
        <v>430403</v>
      </c>
      <c r="D1410" t="s">
        <v>225</v>
      </c>
    </row>
    <row r="1411" spans="1:4" x14ac:dyDescent="0.35">
      <c r="A1411" s="202">
        <v>140</v>
      </c>
      <c r="B1411" t="s">
        <v>13</v>
      </c>
      <c r="C1411" s="201">
        <v>430405</v>
      </c>
      <c r="D1411" t="s">
        <v>223</v>
      </c>
    </row>
    <row r="1412" spans="1:4" x14ac:dyDescent="0.35">
      <c r="A1412" s="202">
        <v>140</v>
      </c>
      <c r="B1412" t="s">
        <v>13</v>
      </c>
      <c r="C1412" s="201">
        <v>440000</v>
      </c>
      <c r="D1412" t="s">
        <v>220</v>
      </c>
    </row>
    <row r="1413" spans="1:4" x14ac:dyDescent="0.35">
      <c r="A1413" s="202">
        <v>140</v>
      </c>
      <c r="B1413" t="s">
        <v>13</v>
      </c>
      <c r="C1413" s="201">
        <v>440701</v>
      </c>
      <c r="D1413" t="s">
        <v>358</v>
      </c>
    </row>
    <row r="1414" spans="1:4" x14ac:dyDescent="0.35">
      <c r="A1414" s="202">
        <v>140</v>
      </c>
      <c r="B1414" t="s">
        <v>13</v>
      </c>
      <c r="C1414" s="201">
        <v>440702</v>
      </c>
      <c r="D1414" t="s">
        <v>509</v>
      </c>
    </row>
    <row r="1415" spans="1:4" x14ac:dyDescent="0.35">
      <c r="A1415" s="202">
        <v>140</v>
      </c>
      <c r="B1415" t="s">
        <v>13</v>
      </c>
      <c r="C1415" s="201">
        <v>460302</v>
      </c>
      <c r="D1415" t="s">
        <v>420</v>
      </c>
    </row>
    <row r="1416" spans="1:4" x14ac:dyDescent="0.35">
      <c r="A1416" s="202">
        <v>140</v>
      </c>
      <c r="B1416" t="s">
        <v>13</v>
      </c>
      <c r="C1416" s="201">
        <v>460401</v>
      </c>
      <c r="D1416" t="s">
        <v>217</v>
      </c>
    </row>
    <row r="1417" spans="1:4" x14ac:dyDescent="0.35">
      <c r="A1417" s="202">
        <v>140</v>
      </c>
      <c r="B1417" t="s">
        <v>13</v>
      </c>
      <c r="C1417" s="201">
        <v>460413</v>
      </c>
      <c r="D1417" t="s">
        <v>433</v>
      </c>
    </row>
    <row r="1418" spans="1:4" x14ac:dyDescent="0.35">
      <c r="A1418" s="202">
        <v>140</v>
      </c>
      <c r="B1418" t="s">
        <v>13</v>
      </c>
      <c r="C1418" s="201">
        <v>470110</v>
      </c>
      <c r="D1418" t="s">
        <v>417</v>
      </c>
    </row>
    <row r="1419" spans="1:4" x14ac:dyDescent="0.35">
      <c r="A1419" s="202">
        <v>140</v>
      </c>
      <c r="B1419" t="s">
        <v>13</v>
      </c>
      <c r="C1419" s="201">
        <v>470303</v>
      </c>
      <c r="D1419" t="s">
        <v>214</v>
      </c>
    </row>
    <row r="1420" spans="1:4" x14ac:dyDescent="0.35">
      <c r="A1420" s="202">
        <v>140</v>
      </c>
      <c r="B1420" t="s">
        <v>13</v>
      </c>
      <c r="C1420" s="201">
        <v>470600</v>
      </c>
      <c r="D1420" t="s">
        <v>211</v>
      </c>
    </row>
    <row r="1421" spans="1:4" x14ac:dyDescent="0.35">
      <c r="A1421" s="202">
        <v>140</v>
      </c>
      <c r="B1421" t="s">
        <v>13</v>
      </c>
      <c r="C1421" s="201">
        <v>470604</v>
      </c>
      <c r="D1421" t="s">
        <v>210</v>
      </c>
    </row>
    <row r="1422" spans="1:4" x14ac:dyDescent="0.35">
      <c r="A1422" s="202">
        <v>140</v>
      </c>
      <c r="B1422" t="s">
        <v>13</v>
      </c>
      <c r="C1422" s="201">
        <v>470612</v>
      </c>
      <c r="D1422" t="s">
        <v>206</v>
      </c>
    </row>
    <row r="1423" spans="1:4" x14ac:dyDescent="0.35">
      <c r="A1423" s="202">
        <v>140</v>
      </c>
      <c r="B1423" t="s">
        <v>13</v>
      </c>
      <c r="C1423" s="201">
        <v>470613</v>
      </c>
      <c r="D1423" t="s">
        <v>205</v>
      </c>
    </row>
    <row r="1424" spans="1:4" x14ac:dyDescent="0.35">
      <c r="A1424" s="202">
        <v>140</v>
      </c>
      <c r="B1424" t="s">
        <v>13</v>
      </c>
      <c r="C1424" s="201">
        <v>470614</v>
      </c>
      <c r="D1424" t="s">
        <v>204</v>
      </c>
    </row>
    <row r="1425" spans="1:4" x14ac:dyDescent="0.35">
      <c r="A1425" s="202">
        <v>140</v>
      </c>
      <c r="B1425" t="s">
        <v>13</v>
      </c>
      <c r="C1425" s="201">
        <v>470617</v>
      </c>
      <c r="D1425" t="s">
        <v>203</v>
      </c>
    </row>
    <row r="1426" spans="1:4" x14ac:dyDescent="0.35">
      <c r="A1426" s="202">
        <v>140</v>
      </c>
      <c r="B1426" t="s">
        <v>13</v>
      </c>
      <c r="C1426" s="201">
        <v>470618</v>
      </c>
      <c r="D1426" t="s">
        <v>202</v>
      </c>
    </row>
    <row r="1427" spans="1:4" x14ac:dyDescent="0.35">
      <c r="A1427" s="202">
        <v>140</v>
      </c>
      <c r="B1427" t="s">
        <v>13</v>
      </c>
      <c r="C1427" s="201">
        <v>470701</v>
      </c>
      <c r="D1427" t="s">
        <v>201</v>
      </c>
    </row>
    <row r="1428" spans="1:4" x14ac:dyDescent="0.35">
      <c r="A1428" s="202">
        <v>140</v>
      </c>
      <c r="B1428" t="s">
        <v>13</v>
      </c>
      <c r="C1428" s="201">
        <v>470705</v>
      </c>
      <c r="D1428" t="s">
        <v>198</v>
      </c>
    </row>
    <row r="1429" spans="1:4" x14ac:dyDescent="0.35">
      <c r="A1429" s="202">
        <v>140</v>
      </c>
      <c r="B1429" t="s">
        <v>13</v>
      </c>
      <c r="C1429" s="201">
        <v>470706</v>
      </c>
      <c r="D1429" t="s">
        <v>197</v>
      </c>
    </row>
    <row r="1430" spans="1:4" x14ac:dyDescent="0.35">
      <c r="A1430" s="202">
        <v>140</v>
      </c>
      <c r="B1430" t="s">
        <v>13</v>
      </c>
      <c r="C1430" s="201">
        <v>480501</v>
      </c>
      <c r="D1430" t="s">
        <v>546</v>
      </c>
    </row>
    <row r="1431" spans="1:4" x14ac:dyDescent="0.35">
      <c r="A1431" s="202">
        <v>140</v>
      </c>
      <c r="B1431" t="s">
        <v>13</v>
      </c>
      <c r="C1431" s="201">
        <v>480510</v>
      </c>
      <c r="D1431" t="s">
        <v>550</v>
      </c>
    </row>
    <row r="1432" spans="1:4" x14ac:dyDescent="0.35">
      <c r="A1432" s="202">
        <v>140</v>
      </c>
      <c r="B1432" t="s">
        <v>13</v>
      </c>
      <c r="C1432" s="201">
        <v>490102</v>
      </c>
      <c r="D1432" t="s">
        <v>195</v>
      </c>
    </row>
    <row r="1433" spans="1:4" x14ac:dyDescent="0.35">
      <c r="A1433" s="202">
        <v>140</v>
      </c>
      <c r="B1433" t="s">
        <v>13</v>
      </c>
      <c r="C1433" s="201">
        <v>490108</v>
      </c>
      <c r="D1433" t="s">
        <v>193</v>
      </c>
    </row>
    <row r="1434" spans="1:4" x14ac:dyDescent="0.35">
      <c r="A1434" s="202">
        <v>140</v>
      </c>
      <c r="B1434" t="s">
        <v>13</v>
      </c>
      <c r="C1434" s="201">
        <v>490205</v>
      </c>
      <c r="D1434" t="s">
        <v>192</v>
      </c>
    </row>
    <row r="1435" spans="1:4" x14ac:dyDescent="0.35">
      <c r="A1435" s="202">
        <v>140</v>
      </c>
      <c r="B1435" t="s">
        <v>13</v>
      </c>
      <c r="C1435" s="201">
        <v>510001</v>
      </c>
      <c r="D1435" t="s">
        <v>190</v>
      </c>
    </row>
    <row r="1436" spans="1:4" x14ac:dyDescent="0.35">
      <c r="A1436" s="202">
        <v>140</v>
      </c>
      <c r="B1436" t="s">
        <v>13</v>
      </c>
      <c r="C1436" s="201">
        <v>510601</v>
      </c>
      <c r="D1436" t="s">
        <v>414</v>
      </c>
    </row>
    <row r="1437" spans="1:4" x14ac:dyDescent="0.35">
      <c r="A1437" s="202">
        <v>140</v>
      </c>
      <c r="B1437" t="s">
        <v>13</v>
      </c>
      <c r="C1437" s="201">
        <v>510602</v>
      </c>
      <c r="D1437" t="s">
        <v>189</v>
      </c>
    </row>
    <row r="1438" spans="1:4" x14ac:dyDescent="0.35">
      <c r="A1438" s="202">
        <v>140</v>
      </c>
      <c r="B1438" t="s">
        <v>13</v>
      </c>
      <c r="C1438" s="201">
        <v>510701</v>
      </c>
      <c r="D1438" t="s">
        <v>187</v>
      </c>
    </row>
    <row r="1439" spans="1:4" x14ac:dyDescent="0.35">
      <c r="A1439" s="202">
        <v>140</v>
      </c>
      <c r="B1439" t="s">
        <v>13</v>
      </c>
      <c r="C1439" s="201">
        <v>510706</v>
      </c>
      <c r="D1439" t="s">
        <v>185</v>
      </c>
    </row>
    <row r="1440" spans="1:4" x14ac:dyDescent="0.35">
      <c r="A1440" s="202">
        <v>140</v>
      </c>
      <c r="B1440" t="s">
        <v>13</v>
      </c>
      <c r="C1440" s="201">
        <v>510709</v>
      </c>
      <c r="D1440" t="s">
        <v>184</v>
      </c>
    </row>
    <row r="1441" spans="1:4" x14ac:dyDescent="0.35">
      <c r="A1441" s="202">
        <v>140</v>
      </c>
      <c r="B1441" t="s">
        <v>13</v>
      </c>
      <c r="C1441" s="201">
        <v>510710</v>
      </c>
      <c r="D1441" t="s">
        <v>183</v>
      </c>
    </row>
    <row r="1442" spans="1:4" x14ac:dyDescent="0.35">
      <c r="A1442" s="202">
        <v>140</v>
      </c>
      <c r="B1442" t="s">
        <v>13</v>
      </c>
      <c r="C1442" s="201">
        <v>510711</v>
      </c>
      <c r="D1442" t="s">
        <v>182</v>
      </c>
    </row>
    <row r="1443" spans="1:4" x14ac:dyDescent="0.35">
      <c r="A1443" s="202">
        <v>140</v>
      </c>
      <c r="B1443" t="s">
        <v>13</v>
      </c>
      <c r="C1443" s="201">
        <v>510712</v>
      </c>
      <c r="D1443" t="s">
        <v>181</v>
      </c>
    </row>
    <row r="1444" spans="1:4" x14ac:dyDescent="0.35">
      <c r="A1444" s="202">
        <v>140</v>
      </c>
      <c r="B1444" t="s">
        <v>13</v>
      </c>
      <c r="C1444" s="201">
        <v>510714</v>
      </c>
      <c r="D1444" t="s">
        <v>180</v>
      </c>
    </row>
    <row r="1445" spans="1:4" x14ac:dyDescent="0.35">
      <c r="A1445" s="202">
        <v>140</v>
      </c>
      <c r="B1445" t="s">
        <v>13</v>
      </c>
      <c r="C1445" s="201">
        <v>510716</v>
      </c>
      <c r="D1445" t="s">
        <v>179</v>
      </c>
    </row>
    <row r="1446" spans="1:4" x14ac:dyDescent="0.35">
      <c r="A1446" s="202">
        <v>140</v>
      </c>
      <c r="B1446" t="s">
        <v>13</v>
      </c>
      <c r="C1446" s="201">
        <v>510801</v>
      </c>
      <c r="D1446" t="s">
        <v>178</v>
      </c>
    </row>
    <row r="1447" spans="1:4" x14ac:dyDescent="0.35">
      <c r="A1447" s="202">
        <v>140</v>
      </c>
      <c r="B1447" t="s">
        <v>13</v>
      </c>
      <c r="C1447" s="201">
        <v>510803</v>
      </c>
      <c r="D1447" t="s">
        <v>177</v>
      </c>
    </row>
    <row r="1448" spans="1:4" x14ac:dyDescent="0.35">
      <c r="A1448" s="202">
        <v>140</v>
      </c>
      <c r="B1448" t="s">
        <v>13</v>
      </c>
      <c r="C1448" s="201">
        <v>510805</v>
      </c>
      <c r="D1448" t="s">
        <v>176</v>
      </c>
    </row>
    <row r="1449" spans="1:4" x14ac:dyDescent="0.35">
      <c r="A1449" s="202">
        <v>140</v>
      </c>
      <c r="B1449" t="s">
        <v>13</v>
      </c>
      <c r="C1449" s="201">
        <v>510806</v>
      </c>
      <c r="D1449" t="s">
        <v>175</v>
      </c>
    </row>
    <row r="1450" spans="1:4" x14ac:dyDescent="0.35">
      <c r="A1450" s="202">
        <v>140</v>
      </c>
      <c r="B1450" t="s">
        <v>13</v>
      </c>
      <c r="C1450" s="201">
        <v>510809</v>
      </c>
      <c r="D1450" t="s">
        <v>174</v>
      </c>
    </row>
    <row r="1451" spans="1:4" x14ac:dyDescent="0.35">
      <c r="A1451" s="202">
        <v>140</v>
      </c>
      <c r="B1451" t="s">
        <v>13</v>
      </c>
      <c r="C1451" s="201">
        <v>510811</v>
      </c>
      <c r="D1451" t="s">
        <v>173</v>
      </c>
    </row>
    <row r="1452" spans="1:4" x14ac:dyDescent="0.35">
      <c r="A1452" s="202">
        <v>140</v>
      </c>
      <c r="B1452" t="s">
        <v>13</v>
      </c>
      <c r="C1452" s="201">
        <v>510813</v>
      </c>
      <c r="D1452" t="s">
        <v>172</v>
      </c>
    </row>
    <row r="1453" spans="1:4" x14ac:dyDescent="0.35">
      <c r="A1453" s="202">
        <v>140</v>
      </c>
      <c r="B1453" t="s">
        <v>13</v>
      </c>
      <c r="C1453" s="201">
        <v>510901</v>
      </c>
      <c r="D1453" t="s">
        <v>171</v>
      </c>
    </row>
    <row r="1454" spans="1:4" x14ac:dyDescent="0.35">
      <c r="A1454" s="202">
        <v>140</v>
      </c>
      <c r="B1454" t="s">
        <v>13</v>
      </c>
      <c r="C1454" s="201">
        <v>510902</v>
      </c>
      <c r="D1454" t="s">
        <v>170</v>
      </c>
    </row>
    <row r="1455" spans="1:4" x14ac:dyDescent="0.35">
      <c r="A1455" s="202">
        <v>140</v>
      </c>
      <c r="B1455" t="s">
        <v>13</v>
      </c>
      <c r="C1455" s="201">
        <v>510906</v>
      </c>
      <c r="D1455" t="s">
        <v>169</v>
      </c>
    </row>
    <row r="1456" spans="1:4" x14ac:dyDescent="0.35">
      <c r="A1456" s="202">
        <v>140</v>
      </c>
      <c r="B1456" t="s">
        <v>13</v>
      </c>
      <c r="C1456" s="201">
        <v>510907</v>
      </c>
      <c r="D1456" t="s">
        <v>168</v>
      </c>
    </row>
    <row r="1457" spans="1:4" x14ac:dyDescent="0.35">
      <c r="A1457" s="202">
        <v>140</v>
      </c>
      <c r="B1457" t="s">
        <v>13</v>
      </c>
      <c r="C1457" s="201">
        <v>510908</v>
      </c>
      <c r="D1457" t="s">
        <v>167</v>
      </c>
    </row>
    <row r="1458" spans="1:4" x14ac:dyDescent="0.35">
      <c r="A1458" s="202">
        <v>140</v>
      </c>
      <c r="B1458" t="s">
        <v>13</v>
      </c>
      <c r="C1458" s="201">
        <v>510909</v>
      </c>
      <c r="D1458" t="s">
        <v>166</v>
      </c>
    </row>
    <row r="1459" spans="1:4" x14ac:dyDescent="0.35">
      <c r="A1459" s="202">
        <v>140</v>
      </c>
      <c r="B1459" t="s">
        <v>13</v>
      </c>
      <c r="C1459" s="201">
        <v>510910</v>
      </c>
      <c r="D1459" t="s">
        <v>165</v>
      </c>
    </row>
    <row r="1460" spans="1:4" x14ac:dyDescent="0.35">
      <c r="A1460" s="202">
        <v>140</v>
      </c>
      <c r="B1460" t="s">
        <v>13</v>
      </c>
      <c r="C1460" s="201">
        <v>510915</v>
      </c>
      <c r="D1460" t="s">
        <v>163</v>
      </c>
    </row>
    <row r="1461" spans="1:4" x14ac:dyDescent="0.35">
      <c r="A1461" s="202">
        <v>140</v>
      </c>
      <c r="B1461" t="s">
        <v>13</v>
      </c>
      <c r="C1461" s="201">
        <v>510916</v>
      </c>
      <c r="D1461" t="s">
        <v>162</v>
      </c>
    </row>
    <row r="1462" spans="1:4" x14ac:dyDescent="0.35">
      <c r="A1462" s="202">
        <v>140</v>
      </c>
      <c r="B1462" t="s">
        <v>13</v>
      </c>
      <c r="C1462" s="201">
        <v>510920</v>
      </c>
      <c r="D1462" t="s">
        <v>160</v>
      </c>
    </row>
    <row r="1463" spans="1:4" x14ac:dyDescent="0.35">
      <c r="A1463" s="202">
        <v>140</v>
      </c>
      <c r="B1463" t="s">
        <v>13</v>
      </c>
      <c r="C1463" s="201">
        <v>511009</v>
      </c>
      <c r="D1463" t="s">
        <v>159</v>
      </c>
    </row>
    <row r="1464" spans="1:4" x14ac:dyDescent="0.35">
      <c r="A1464" s="202">
        <v>140</v>
      </c>
      <c r="B1464" t="s">
        <v>13</v>
      </c>
      <c r="C1464" s="201">
        <v>511012</v>
      </c>
      <c r="D1464" t="s">
        <v>158</v>
      </c>
    </row>
    <row r="1465" spans="1:4" x14ac:dyDescent="0.35">
      <c r="A1465" s="202">
        <v>140</v>
      </c>
      <c r="B1465" t="s">
        <v>13</v>
      </c>
      <c r="C1465" s="201">
        <v>511504</v>
      </c>
      <c r="D1465" t="s">
        <v>157</v>
      </c>
    </row>
    <row r="1466" spans="1:4" x14ac:dyDescent="0.35">
      <c r="A1466" s="202">
        <v>140</v>
      </c>
      <c r="B1466" t="s">
        <v>13</v>
      </c>
      <c r="C1466" s="201">
        <v>511801</v>
      </c>
      <c r="D1466" t="s">
        <v>454</v>
      </c>
    </row>
    <row r="1467" spans="1:4" x14ac:dyDescent="0.35">
      <c r="A1467" s="202">
        <v>140</v>
      </c>
      <c r="B1467" t="s">
        <v>13</v>
      </c>
      <c r="C1467" s="201">
        <v>511802</v>
      </c>
      <c r="D1467" t="s">
        <v>344</v>
      </c>
    </row>
    <row r="1468" spans="1:4" x14ac:dyDescent="0.35">
      <c r="A1468" s="202">
        <v>140</v>
      </c>
      <c r="B1468" t="s">
        <v>13</v>
      </c>
      <c r="C1468" s="201">
        <v>511803</v>
      </c>
      <c r="D1468" t="s">
        <v>343</v>
      </c>
    </row>
    <row r="1469" spans="1:4" x14ac:dyDescent="0.35">
      <c r="A1469" s="202">
        <v>140</v>
      </c>
      <c r="B1469" t="s">
        <v>13</v>
      </c>
      <c r="C1469" s="201">
        <v>511804</v>
      </c>
      <c r="D1469" t="s">
        <v>342</v>
      </c>
    </row>
    <row r="1470" spans="1:4" x14ac:dyDescent="0.35">
      <c r="A1470" s="202">
        <v>140</v>
      </c>
      <c r="B1470" t="s">
        <v>13</v>
      </c>
      <c r="C1470" s="201">
        <v>512201</v>
      </c>
      <c r="D1470" t="s">
        <v>156</v>
      </c>
    </row>
    <row r="1471" spans="1:4" x14ac:dyDescent="0.35">
      <c r="A1471" s="202">
        <v>140</v>
      </c>
      <c r="B1471" t="s">
        <v>13</v>
      </c>
      <c r="C1471" s="201">
        <v>512202</v>
      </c>
      <c r="D1471" t="s">
        <v>155</v>
      </c>
    </row>
    <row r="1472" spans="1:4" x14ac:dyDescent="0.35">
      <c r="A1472" s="202">
        <v>140</v>
      </c>
      <c r="B1472" t="s">
        <v>13</v>
      </c>
      <c r="C1472" s="201">
        <v>512206</v>
      </c>
      <c r="D1472" t="s">
        <v>154</v>
      </c>
    </row>
    <row r="1473" spans="1:4" x14ac:dyDescent="0.35">
      <c r="A1473" s="202">
        <v>140</v>
      </c>
      <c r="B1473" t="s">
        <v>13</v>
      </c>
      <c r="C1473" s="201">
        <v>512213</v>
      </c>
      <c r="D1473" t="s">
        <v>153</v>
      </c>
    </row>
    <row r="1474" spans="1:4" x14ac:dyDescent="0.35">
      <c r="A1474" s="202">
        <v>140</v>
      </c>
      <c r="B1474" t="s">
        <v>13</v>
      </c>
      <c r="C1474" s="201">
        <v>512601</v>
      </c>
      <c r="D1474" t="s">
        <v>152</v>
      </c>
    </row>
    <row r="1475" spans="1:4" x14ac:dyDescent="0.35">
      <c r="A1475" s="202">
        <v>140</v>
      </c>
      <c r="B1475" t="s">
        <v>13</v>
      </c>
      <c r="C1475" s="201">
        <v>512604</v>
      </c>
      <c r="D1475" t="s">
        <v>151</v>
      </c>
    </row>
    <row r="1476" spans="1:4" x14ac:dyDescent="0.35">
      <c r="A1476" s="202">
        <v>140</v>
      </c>
      <c r="B1476" t="s">
        <v>13</v>
      </c>
      <c r="C1476" s="201">
        <v>512605</v>
      </c>
      <c r="D1476" t="s">
        <v>337</v>
      </c>
    </row>
    <row r="1477" spans="1:4" x14ac:dyDescent="0.35">
      <c r="A1477" s="202">
        <v>140</v>
      </c>
      <c r="B1477" t="s">
        <v>13</v>
      </c>
      <c r="C1477" s="201">
        <v>513501</v>
      </c>
      <c r="D1477" t="s">
        <v>150</v>
      </c>
    </row>
    <row r="1478" spans="1:4" x14ac:dyDescent="0.35">
      <c r="A1478" s="202">
        <v>140</v>
      </c>
      <c r="B1478" t="s">
        <v>13</v>
      </c>
      <c r="C1478" s="201">
        <v>513502</v>
      </c>
      <c r="D1478" t="s">
        <v>149</v>
      </c>
    </row>
    <row r="1479" spans="1:4" x14ac:dyDescent="0.35">
      <c r="A1479" s="202">
        <v>140</v>
      </c>
      <c r="B1479" t="s">
        <v>13</v>
      </c>
      <c r="C1479" s="201">
        <v>513503</v>
      </c>
      <c r="D1479" t="s">
        <v>148</v>
      </c>
    </row>
    <row r="1480" spans="1:4" x14ac:dyDescent="0.35">
      <c r="A1480" s="202">
        <v>140</v>
      </c>
      <c r="B1480" t="s">
        <v>13</v>
      </c>
      <c r="C1480" s="201">
        <v>513599</v>
      </c>
      <c r="D1480" t="s">
        <v>147</v>
      </c>
    </row>
    <row r="1481" spans="1:4" x14ac:dyDescent="0.35">
      <c r="A1481" s="202">
        <v>140</v>
      </c>
      <c r="B1481" t="s">
        <v>13</v>
      </c>
      <c r="C1481" s="201">
        <v>513602</v>
      </c>
      <c r="D1481" t="s">
        <v>413</v>
      </c>
    </row>
    <row r="1482" spans="1:4" x14ac:dyDescent="0.35">
      <c r="A1482" s="202">
        <v>140</v>
      </c>
      <c r="B1482" t="s">
        <v>13</v>
      </c>
      <c r="C1482" s="201">
        <v>513801</v>
      </c>
      <c r="D1482" t="s">
        <v>146</v>
      </c>
    </row>
    <row r="1483" spans="1:4" x14ac:dyDescent="0.35">
      <c r="A1483" s="202">
        <v>140</v>
      </c>
      <c r="B1483" t="s">
        <v>13</v>
      </c>
      <c r="C1483" s="201">
        <v>513902</v>
      </c>
      <c r="D1483" t="s">
        <v>145</v>
      </c>
    </row>
    <row r="1484" spans="1:4" x14ac:dyDescent="0.35">
      <c r="A1484" s="202">
        <v>140</v>
      </c>
      <c r="B1484" t="s">
        <v>13</v>
      </c>
      <c r="C1484" s="201">
        <v>513999</v>
      </c>
      <c r="D1484" t="s">
        <v>144</v>
      </c>
    </row>
    <row r="1485" spans="1:4" x14ac:dyDescent="0.35">
      <c r="A1485" s="202">
        <v>140</v>
      </c>
      <c r="B1485" t="s">
        <v>13</v>
      </c>
      <c r="C1485" s="201">
        <v>520201</v>
      </c>
      <c r="D1485" t="s">
        <v>143</v>
      </c>
    </row>
    <row r="1486" spans="1:4" x14ac:dyDescent="0.35">
      <c r="A1486" s="202">
        <v>140</v>
      </c>
      <c r="B1486" t="s">
        <v>13</v>
      </c>
      <c r="C1486" s="201">
        <v>520203</v>
      </c>
      <c r="D1486" t="s">
        <v>142</v>
      </c>
    </row>
    <row r="1487" spans="1:4" x14ac:dyDescent="0.35">
      <c r="A1487" s="202">
        <v>140</v>
      </c>
      <c r="B1487" t="s">
        <v>13</v>
      </c>
      <c r="C1487" s="201">
        <v>520205</v>
      </c>
      <c r="D1487" t="s">
        <v>140</v>
      </c>
    </row>
    <row r="1488" spans="1:4" x14ac:dyDescent="0.35">
      <c r="A1488" s="202">
        <v>140</v>
      </c>
      <c r="B1488" t="s">
        <v>13</v>
      </c>
      <c r="C1488" s="201">
        <v>520213</v>
      </c>
      <c r="D1488" t="s">
        <v>137</v>
      </c>
    </row>
    <row r="1489" spans="1:4" x14ac:dyDescent="0.35">
      <c r="A1489" s="202">
        <v>140</v>
      </c>
      <c r="B1489" t="s">
        <v>13</v>
      </c>
      <c r="C1489" s="201">
        <v>520216</v>
      </c>
      <c r="D1489" t="s">
        <v>136</v>
      </c>
    </row>
    <row r="1490" spans="1:4" x14ac:dyDescent="0.35">
      <c r="A1490" s="202">
        <v>140</v>
      </c>
      <c r="B1490" t="s">
        <v>13</v>
      </c>
      <c r="C1490" s="201">
        <v>520301</v>
      </c>
      <c r="D1490" t="s">
        <v>484</v>
      </c>
    </row>
    <row r="1491" spans="1:4" x14ac:dyDescent="0.35">
      <c r="A1491" s="202">
        <v>140</v>
      </c>
      <c r="B1491" t="s">
        <v>13</v>
      </c>
      <c r="C1491" s="201">
        <v>520406</v>
      </c>
      <c r="D1491" t="s">
        <v>331</v>
      </c>
    </row>
    <row r="1492" spans="1:4" x14ac:dyDescent="0.35">
      <c r="A1492" s="202">
        <v>140</v>
      </c>
      <c r="B1492" t="s">
        <v>13</v>
      </c>
      <c r="C1492" s="201">
        <v>520408</v>
      </c>
      <c r="D1492" t="s">
        <v>330</v>
      </c>
    </row>
    <row r="1493" spans="1:4" x14ac:dyDescent="0.35">
      <c r="A1493" s="202">
        <v>140</v>
      </c>
      <c r="B1493" t="s">
        <v>13</v>
      </c>
      <c r="C1493" s="201">
        <v>520409</v>
      </c>
      <c r="D1493" t="s">
        <v>430</v>
      </c>
    </row>
    <row r="1494" spans="1:4" x14ac:dyDescent="0.35">
      <c r="A1494" s="202">
        <v>140</v>
      </c>
      <c r="B1494" t="s">
        <v>13</v>
      </c>
      <c r="C1494" s="201">
        <v>520410</v>
      </c>
      <c r="D1494" t="s">
        <v>329</v>
      </c>
    </row>
    <row r="1495" spans="1:4" x14ac:dyDescent="0.35">
      <c r="A1495" s="202">
        <v>140</v>
      </c>
      <c r="B1495" t="s">
        <v>13</v>
      </c>
      <c r="C1495" s="201">
        <v>520411</v>
      </c>
      <c r="D1495" t="s">
        <v>328</v>
      </c>
    </row>
    <row r="1496" spans="1:4" x14ac:dyDescent="0.35">
      <c r="A1496" s="202">
        <v>140</v>
      </c>
      <c r="B1496" t="s">
        <v>13</v>
      </c>
      <c r="C1496" s="201">
        <v>520901</v>
      </c>
      <c r="D1496" t="s">
        <v>133</v>
      </c>
    </row>
    <row r="1497" spans="1:4" x14ac:dyDescent="0.35">
      <c r="A1497" s="202">
        <v>140</v>
      </c>
      <c r="B1497" t="s">
        <v>13</v>
      </c>
      <c r="C1497" s="201">
        <v>520904</v>
      </c>
      <c r="D1497" t="s">
        <v>132</v>
      </c>
    </row>
    <row r="1498" spans="1:4" x14ac:dyDescent="0.35">
      <c r="A1498" s="202">
        <v>140</v>
      </c>
      <c r="B1498" t="s">
        <v>13</v>
      </c>
      <c r="C1498" s="201">
        <v>520905</v>
      </c>
      <c r="D1498" t="s">
        <v>131</v>
      </c>
    </row>
    <row r="1499" spans="1:4" x14ac:dyDescent="0.35">
      <c r="A1499" s="202">
        <v>140</v>
      </c>
      <c r="B1499" t="s">
        <v>13</v>
      </c>
      <c r="C1499" s="201">
        <v>520906</v>
      </c>
      <c r="D1499" t="s">
        <v>130</v>
      </c>
    </row>
    <row r="1500" spans="1:4" x14ac:dyDescent="0.35">
      <c r="A1500" s="202">
        <v>140</v>
      </c>
      <c r="B1500" t="s">
        <v>13</v>
      </c>
      <c r="C1500" s="201">
        <v>520907</v>
      </c>
      <c r="D1500" t="s">
        <v>326</v>
      </c>
    </row>
    <row r="1501" spans="1:4" x14ac:dyDescent="0.35">
      <c r="A1501" s="202">
        <v>140</v>
      </c>
      <c r="B1501" t="s">
        <v>13</v>
      </c>
      <c r="C1501" s="201">
        <v>520909</v>
      </c>
      <c r="D1501" t="s">
        <v>129</v>
      </c>
    </row>
    <row r="1502" spans="1:4" x14ac:dyDescent="0.35">
      <c r="A1502" s="202">
        <v>140</v>
      </c>
      <c r="B1502" t="s">
        <v>13</v>
      </c>
      <c r="C1502" s="201">
        <v>520910</v>
      </c>
      <c r="D1502" t="s">
        <v>128</v>
      </c>
    </row>
    <row r="1503" spans="1:4" x14ac:dyDescent="0.35">
      <c r="A1503" s="202">
        <v>140</v>
      </c>
      <c r="B1503" t="s">
        <v>13</v>
      </c>
      <c r="C1503" s="201">
        <v>520999</v>
      </c>
      <c r="D1503" t="s">
        <v>127</v>
      </c>
    </row>
    <row r="1504" spans="1:4" x14ac:dyDescent="0.35">
      <c r="A1504" s="202">
        <v>140</v>
      </c>
      <c r="B1504" t="s">
        <v>13</v>
      </c>
      <c r="C1504" s="201">
        <v>521001</v>
      </c>
      <c r="D1504" t="s">
        <v>126</v>
      </c>
    </row>
    <row r="1505" spans="1:4" x14ac:dyDescent="0.35">
      <c r="A1505" s="202">
        <v>140</v>
      </c>
      <c r="B1505" t="s">
        <v>13</v>
      </c>
      <c r="C1505" s="201">
        <v>521401</v>
      </c>
      <c r="D1505" t="s">
        <v>125</v>
      </c>
    </row>
    <row r="1506" spans="1:4" x14ac:dyDescent="0.35">
      <c r="A1506" s="202">
        <v>140</v>
      </c>
      <c r="B1506" t="s">
        <v>13</v>
      </c>
      <c r="C1506" s="201">
        <v>521803</v>
      </c>
      <c r="D1506" t="s">
        <v>124</v>
      </c>
    </row>
    <row r="1507" spans="1:4" x14ac:dyDescent="0.35">
      <c r="A1507" s="202">
        <v>140</v>
      </c>
      <c r="B1507" t="s">
        <v>13</v>
      </c>
      <c r="C1507" s="201">
        <v>521804</v>
      </c>
      <c r="D1507" t="s">
        <v>123</v>
      </c>
    </row>
    <row r="1508" spans="1:4" x14ac:dyDescent="0.35">
      <c r="A1508" s="202">
        <v>140</v>
      </c>
      <c r="B1508" t="s">
        <v>13</v>
      </c>
      <c r="C1508" s="201">
        <v>521899</v>
      </c>
      <c r="D1508" t="s">
        <v>122</v>
      </c>
    </row>
    <row r="1509" spans="1:4" x14ac:dyDescent="0.35">
      <c r="A1509" s="202">
        <v>140</v>
      </c>
      <c r="B1509" t="s">
        <v>13</v>
      </c>
      <c r="C1509" s="201">
        <v>521903</v>
      </c>
      <c r="D1509" t="s">
        <v>412</v>
      </c>
    </row>
    <row r="1510" spans="1:4" x14ac:dyDescent="0.35">
      <c r="A1510" s="202">
        <v>140</v>
      </c>
      <c r="B1510" t="s">
        <v>13</v>
      </c>
      <c r="C1510" s="201">
        <v>521909</v>
      </c>
      <c r="D1510" t="s">
        <v>121</v>
      </c>
    </row>
    <row r="1511" spans="1:4" x14ac:dyDescent="0.35">
      <c r="A1511" s="202">
        <v>140</v>
      </c>
      <c r="B1511" t="s">
        <v>13</v>
      </c>
      <c r="C1511" s="201">
        <v>522001</v>
      </c>
      <c r="D1511" t="s">
        <v>531</v>
      </c>
    </row>
    <row r="1512" spans="1:4" x14ac:dyDescent="0.35">
      <c r="A1512" s="202">
        <v>140</v>
      </c>
      <c r="B1512" t="s">
        <v>13</v>
      </c>
      <c r="C1512" s="201">
        <v>999999</v>
      </c>
      <c r="D1512" t="s">
        <v>120</v>
      </c>
    </row>
    <row r="1513" spans="1:4" x14ac:dyDescent="0.35">
      <c r="A1513" s="202">
        <v>290</v>
      </c>
      <c r="B1513" t="s">
        <v>14</v>
      </c>
      <c r="C1513" s="203" t="s">
        <v>320</v>
      </c>
      <c r="D1513" t="s">
        <v>319</v>
      </c>
    </row>
    <row r="1514" spans="1:4" x14ac:dyDescent="0.35">
      <c r="A1514" s="202">
        <v>290</v>
      </c>
      <c r="B1514" t="s">
        <v>14</v>
      </c>
      <c r="C1514" s="203" t="s">
        <v>318</v>
      </c>
      <c r="D1514" t="s">
        <v>317</v>
      </c>
    </row>
    <row r="1515" spans="1:4" x14ac:dyDescent="0.35">
      <c r="A1515" s="202">
        <v>290</v>
      </c>
      <c r="B1515" t="s">
        <v>14</v>
      </c>
      <c r="C1515" s="203" t="s">
        <v>314</v>
      </c>
      <c r="D1515" t="s">
        <v>313</v>
      </c>
    </row>
    <row r="1516" spans="1:4" x14ac:dyDescent="0.35">
      <c r="A1516" s="202">
        <v>290</v>
      </c>
      <c r="B1516" t="s">
        <v>14</v>
      </c>
      <c r="C1516" s="203" t="s">
        <v>477</v>
      </c>
      <c r="D1516" t="s">
        <v>476</v>
      </c>
    </row>
    <row r="1517" spans="1:4" x14ac:dyDescent="0.35">
      <c r="A1517" s="202">
        <v>290</v>
      </c>
      <c r="B1517" t="s">
        <v>14</v>
      </c>
      <c r="C1517" s="203" t="s">
        <v>475</v>
      </c>
      <c r="D1517" t="s">
        <v>474</v>
      </c>
    </row>
    <row r="1518" spans="1:4" x14ac:dyDescent="0.35">
      <c r="A1518" s="202">
        <v>290</v>
      </c>
      <c r="B1518" t="s">
        <v>14</v>
      </c>
      <c r="C1518" s="203" t="s">
        <v>312</v>
      </c>
      <c r="D1518" t="s">
        <v>311</v>
      </c>
    </row>
    <row r="1519" spans="1:4" x14ac:dyDescent="0.35">
      <c r="A1519" s="202">
        <v>290</v>
      </c>
      <c r="B1519" t="s">
        <v>14</v>
      </c>
      <c r="C1519" s="203" t="s">
        <v>453</v>
      </c>
      <c r="D1519" t="s">
        <v>452</v>
      </c>
    </row>
    <row r="1520" spans="1:4" x14ac:dyDescent="0.35">
      <c r="A1520" s="202">
        <v>290</v>
      </c>
      <c r="B1520" t="s">
        <v>14</v>
      </c>
      <c r="C1520" s="203" t="s">
        <v>451</v>
      </c>
      <c r="D1520" t="s">
        <v>450</v>
      </c>
    </row>
    <row r="1521" spans="1:4" x14ac:dyDescent="0.35">
      <c r="A1521" s="202">
        <v>290</v>
      </c>
      <c r="B1521" t="s">
        <v>14</v>
      </c>
      <c r="C1521" s="203" t="s">
        <v>449</v>
      </c>
      <c r="D1521" t="s">
        <v>448</v>
      </c>
    </row>
    <row r="1522" spans="1:4" x14ac:dyDescent="0.35">
      <c r="A1522" s="202">
        <v>290</v>
      </c>
      <c r="B1522" t="s">
        <v>14</v>
      </c>
      <c r="C1522" s="203" t="s">
        <v>447</v>
      </c>
      <c r="D1522" t="s">
        <v>446</v>
      </c>
    </row>
    <row r="1523" spans="1:4" x14ac:dyDescent="0.35">
      <c r="A1523" s="202">
        <v>290</v>
      </c>
      <c r="B1523" t="s">
        <v>14</v>
      </c>
      <c r="C1523" s="203" t="s">
        <v>445</v>
      </c>
      <c r="D1523" t="s">
        <v>444</v>
      </c>
    </row>
    <row r="1524" spans="1:4" x14ac:dyDescent="0.35">
      <c r="A1524" s="202">
        <v>290</v>
      </c>
      <c r="B1524" t="s">
        <v>14</v>
      </c>
      <c r="C1524" s="203" t="s">
        <v>443</v>
      </c>
      <c r="D1524" t="s">
        <v>442</v>
      </c>
    </row>
    <row r="1525" spans="1:4" x14ac:dyDescent="0.35">
      <c r="A1525" s="202">
        <v>290</v>
      </c>
      <c r="B1525" t="s">
        <v>14</v>
      </c>
      <c r="C1525" s="203" t="s">
        <v>409</v>
      </c>
      <c r="D1525" t="s">
        <v>408</v>
      </c>
    </row>
    <row r="1526" spans="1:4" x14ac:dyDescent="0.35">
      <c r="A1526" s="202">
        <v>290</v>
      </c>
      <c r="B1526" t="s">
        <v>14</v>
      </c>
      <c r="C1526" s="203" t="s">
        <v>407</v>
      </c>
      <c r="D1526" t="s">
        <v>406</v>
      </c>
    </row>
    <row r="1527" spans="1:4" x14ac:dyDescent="0.35">
      <c r="A1527" s="202">
        <v>290</v>
      </c>
      <c r="B1527" t="s">
        <v>14</v>
      </c>
      <c r="C1527" s="203" t="s">
        <v>310</v>
      </c>
      <c r="D1527" t="s">
        <v>309</v>
      </c>
    </row>
    <row r="1528" spans="1:4" x14ac:dyDescent="0.35">
      <c r="A1528" s="202">
        <v>290</v>
      </c>
      <c r="B1528" t="s">
        <v>14</v>
      </c>
      <c r="C1528" s="203" t="s">
        <v>306</v>
      </c>
      <c r="D1528" t="s">
        <v>305</v>
      </c>
    </row>
    <row r="1529" spans="1:4" x14ac:dyDescent="0.35">
      <c r="A1529" s="202">
        <v>290</v>
      </c>
      <c r="B1529" t="s">
        <v>14</v>
      </c>
      <c r="C1529" s="203" t="s">
        <v>304</v>
      </c>
      <c r="D1529" t="s">
        <v>303</v>
      </c>
    </row>
    <row r="1530" spans="1:4" x14ac:dyDescent="0.35">
      <c r="A1530" s="202">
        <v>290</v>
      </c>
      <c r="B1530" t="s">
        <v>14</v>
      </c>
      <c r="C1530" s="203" t="s">
        <v>302</v>
      </c>
      <c r="D1530" t="s">
        <v>301</v>
      </c>
    </row>
    <row r="1531" spans="1:4" x14ac:dyDescent="0.35">
      <c r="A1531" s="202">
        <v>290</v>
      </c>
      <c r="B1531" t="s">
        <v>14</v>
      </c>
      <c r="C1531" s="203" t="s">
        <v>399</v>
      </c>
      <c r="D1531" t="s">
        <v>398</v>
      </c>
    </row>
    <row r="1532" spans="1:4" x14ac:dyDescent="0.35">
      <c r="A1532" s="202">
        <v>290</v>
      </c>
      <c r="B1532" t="s">
        <v>14</v>
      </c>
      <c r="C1532" s="203" t="s">
        <v>473</v>
      </c>
      <c r="D1532" t="s">
        <v>472</v>
      </c>
    </row>
    <row r="1533" spans="1:4" x14ac:dyDescent="0.35">
      <c r="A1533" s="202">
        <v>290</v>
      </c>
      <c r="B1533" t="s">
        <v>14</v>
      </c>
      <c r="C1533" s="201">
        <v>110103</v>
      </c>
      <c r="D1533" t="s">
        <v>292</v>
      </c>
    </row>
    <row r="1534" spans="1:4" x14ac:dyDescent="0.35">
      <c r="A1534" s="202">
        <v>290</v>
      </c>
      <c r="B1534" t="s">
        <v>14</v>
      </c>
      <c r="C1534" s="201">
        <v>110201</v>
      </c>
      <c r="D1534" t="s">
        <v>291</v>
      </c>
    </row>
    <row r="1535" spans="1:4" x14ac:dyDescent="0.35">
      <c r="A1535" s="202">
        <v>290</v>
      </c>
      <c r="B1535" t="s">
        <v>14</v>
      </c>
      <c r="C1535" s="201">
        <v>110202</v>
      </c>
      <c r="D1535" t="s">
        <v>290</v>
      </c>
    </row>
    <row r="1536" spans="1:4" x14ac:dyDescent="0.35">
      <c r="A1536" s="202">
        <v>290</v>
      </c>
      <c r="B1536" t="s">
        <v>14</v>
      </c>
      <c r="C1536" s="201">
        <v>110301</v>
      </c>
      <c r="D1536" t="s">
        <v>289</v>
      </c>
    </row>
    <row r="1537" spans="1:4" x14ac:dyDescent="0.35">
      <c r="A1537" s="202">
        <v>290</v>
      </c>
      <c r="B1537" t="s">
        <v>14</v>
      </c>
      <c r="C1537" s="201">
        <v>110501</v>
      </c>
      <c r="D1537" t="s">
        <v>395</v>
      </c>
    </row>
    <row r="1538" spans="1:4" x14ac:dyDescent="0.35">
      <c r="A1538" s="202">
        <v>290</v>
      </c>
      <c r="B1538" t="s">
        <v>14</v>
      </c>
      <c r="C1538" s="201">
        <v>110701</v>
      </c>
      <c r="D1538" t="s">
        <v>394</v>
      </c>
    </row>
    <row r="1539" spans="1:4" x14ac:dyDescent="0.35">
      <c r="A1539" s="202">
        <v>290</v>
      </c>
      <c r="B1539" t="s">
        <v>14</v>
      </c>
      <c r="C1539" s="201">
        <v>110802</v>
      </c>
      <c r="D1539" t="s">
        <v>288</v>
      </c>
    </row>
    <row r="1540" spans="1:4" x14ac:dyDescent="0.35">
      <c r="A1540" s="202">
        <v>290</v>
      </c>
      <c r="B1540" t="s">
        <v>14</v>
      </c>
      <c r="C1540" s="201">
        <v>110901</v>
      </c>
      <c r="D1540" t="s">
        <v>393</v>
      </c>
    </row>
    <row r="1541" spans="1:4" x14ac:dyDescent="0.35">
      <c r="A1541" s="202">
        <v>290</v>
      </c>
      <c r="B1541" t="s">
        <v>14</v>
      </c>
      <c r="C1541" s="201">
        <v>110902</v>
      </c>
      <c r="D1541" t="s">
        <v>392</v>
      </c>
    </row>
    <row r="1542" spans="1:4" x14ac:dyDescent="0.35">
      <c r="A1542" s="202">
        <v>290</v>
      </c>
      <c r="B1542" t="s">
        <v>14</v>
      </c>
      <c r="C1542" s="201">
        <v>111001</v>
      </c>
      <c r="D1542" t="s">
        <v>287</v>
      </c>
    </row>
    <row r="1543" spans="1:4" x14ac:dyDescent="0.35">
      <c r="A1543" s="202">
        <v>290</v>
      </c>
      <c r="B1543" t="s">
        <v>14</v>
      </c>
      <c r="C1543" s="201">
        <v>111002</v>
      </c>
      <c r="D1543" t="s">
        <v>286</v>
      </c>
    </row>
    <row r="1544" spans="1:4" x14ac:dyDescent="0.35">
      <c r="A1544" s="202">
        <v>290</v>
      </c>
      <c r="B1544" t="s">
        <v>14</v>
      </c>
      <c r="C1544" s="201">
        <v>111003</v>
      </c>
      <c r="D1544" t="s">
        <v>285</v>
      </c>
    </row>
    <row r="1545" spans="1:4" x14ac:dyDescent="0.35">
      <c r="A1545" s="202">
        <v>290</v>
      </c>
      <c r="B1545" t="s">
        <v>14</v>
      </c>
      <c r="C1545" s="201">
        <v>111006</v>
      </c>
      <c r="D1545" t="s">
        <v>284</v>
      </c>
    </row>
    <row r="1546" spans="1:4" x14ac:dyDescent="0.35">
      <c r="A1546" s="202">
        <v>290</v>
      </c>
      <c r="B1546" t="s">
        <v>14</v>
      </c>
      <c r="C1546" s="201">
        <v>120401</v>
      </c>
      <c r="D1546" t="s">
        <v>283</v>
      </c>
    </row>
    <row r="1547" spans="1:4" x14ac:dyDescent="0.35">
      <c r="A1547" s="202">
        <v>290</v>
      </c>
      <c r="B1547" t="s">
        <v>14</v>
      </c>
      <c r="C1547" s="201">
        <v>120404</v>
      </c>
      <c r="D1547" t="s">
        <v>282</v>
      </c>
    </row>
    <row r="1548" spans="1:4" x14ac:dyDescent="0.35">
      <c r="A1548" s="202">
        <v>290</v>
      </c>
      <c r="B1548" t="s">
        <v>14</v>
      </c>
      <c r="C1548" s="201">
        <v>120406</v>
      </c>
      <c r="D1548" t="s">
        <v>281</v>
      </c>
    </row>
    <row r="1549" spans="1:4" x14ac:dyDescent="0.35">
      <c r="A1549" s="202">
        <v>290</v>
      </c>
      <c r="B1549" t="s">
        <v>14</v>
      </c>
      <c r="C1549" s="201">
        <v>120407</v>
      </c>
      <c r="D1549" t="s">
        <v>280</v>
      </c>
    </row>
    <row r="1550" spans="1:4" x14ac:dyDescent="0.35">
      <c r="A1550" s="202">
        <v>290</v>
      </c>
      <c r="B1550" t="s">
        <v>14</v>
      </c>
      <c r="C1550" s="201">
        <v>120411</v>
      </c>
      <c r="D1550" t="s">
        <v>279</v>
      </c>
    </row>
    <row r="1551" spans="1:4" x14ac:dyDescent="0.35">
      <c r="A1551" s="202">
        <v>290</v>
      </c>
      <c r="B1551" t="s">
        <v>14</v>
      </c>
      <c r="C1551" s="201">
        <v>120412</v>
      </c>
      <c r="D1551" t="s">
        <v>278</v>
      </c>
    </row>
    <row r="1552" spans="1:4" x14ac:dyDescent="0.35">
      <c r="A1552" s="202">
        <v>290</v>
      </c>
      <c r="B1552" t="s">
        <v>14</v>
      </c>
      <c r="C1552" s="201">
        <v>120413</v>
      </c>
      <c r="D1552" t="s">
        <v>277</v>
      </c>
    </row>
    <row r="1553" spans="1:4" x14ac:dyDescent="0.35">
      <c r="A1553" s="202">
        <v>290</v>
      </c>
      <c r="B1553" t="s">
        <v>14</v>
      </c>
      <c r="C1553" s="201">
        <v>120499</v>
      </c>
      <c r="D1553" t="s">
        <v>276</v>
      </c>
    </row>
    <row r="1554" spans="1:4" x14ac:dyDescent="0.35">
      <c r="A1554" s="202">
        <v>290</v>
      </c>
      <c r="B1554" t="s">
        <v>14</v>
      </c>
      <c r="C1554" s="201">
        <v>120500</v>
      </c>
      <c r="D1554" t="s">
        <v>275</v>
      </c>
    </row>
    <row r="1555" spans="1:4" x14ac:dyDescent="0.35">
      <c r="A1555" s="202">
        <v>290</v>
      </c>
      <c r="B1555" t="s">
        <v>14</v>
      </c>
      <c r="C1555" s="201">
        <v>120501</v>
      </c>
      <c r="D1555" t="s">
        <v>274</v>
      </c>
    </row>
    <row r="1556" spans="1:4" x14ac:dyDescent="0.35">
      <c r="A1556" s="202">
        <v>290</v>
      </c>
      <c r="B1556" t="s">
        <v>14</v>
      </c>
      <c r="C1556" s="201">
        <v>120503</v>
      </c>
      <c r="D1556" t="s">
        <v>273</v>
      </c>
    </row>
    <row r="1557" spans="1:4" x14ac:dyDescent="0.35">
      <c r="A1557" s="202">
        <v>290</v>
      </c>
      <c r="B1557" t="s">
        <v>14</v>
      </c>
      <c r="C1557" s="201">
        <v>120504</v>
      </c>
      <c r="D1557" t="s">
        <v>272</v>
      </c>
    </row>
    <row r="1558" spans="1:4" x14ac:dyDescent="0.35">
      <c r="A1558" s="202">
        <v>290</v>
      </c>
      <c r="B1558" t="s">
        <v>14</v>
      </c>
      <c r="C1558" s="201">
        <v>120507</v>
      </c>
      <c r="D1558" t="s">
        <v>271</v>
      </c>
    </row>
    <row r="1559" spans="1:4" x14ac:dyDescent="0.35">
      <c r="A1559" s="202">
        <v>290</v>
      </c>
      <c r="B1559" t="s">
        <v>14</v>
      </c>
      <c r="C1559" s="201">
        <v>120509</v>
      </c>
      <c r="D1559" t="s">
        <v>270</v>
      </c>
    </row>
    <row r="1560" spans="1:4" x14ac:dyDescent="0.35">
      <c r="A1560" s="202">
        <v>290</v>
      </c>
      <c r="B1560" t="s">
        <v>14</v>
      </c>
      <c r="C1560" s="201">
        <v>120510</v>
      </c>
      <c r="D1560" t="s">
        <v>269</v>
      </c>
    </row>
    <row r="1561" spans="1:4" x14ac:dyDescent="0.35">
      <c r="A1561" s="202">
        <v>290</v>
      </c>
      <c r="B1561" t="s">
        <v>14</v>
      </c>
      <c r="C1561" s="201">
        <v>130201</v>
      </c>
      <c r="D1561" t="s">
        <v>389</v>
      </c>
    </row>
    <row r="1562" spans="1:4" x14ac:dyDescent="0.35">
      <c r="A1562" s="202">
        <v>290</v>
      </c>
      <c r="B1562" t="s">
        <v>14</v>
      </c>
      <c r="C1562" s="201">
        <v>131102</v>
      </c>
      <c r="D1562" t="s">
        <v>268</v>
      </c>
    </row>
    <row r="1563" spans="1:4" x14ac:dyDescent="0.35">
      <c r="A1563" s="202">
        <v>290</v>
      </c>
      <c r="B1563" t="s">
        <v>14</v>
      </c>
      <c r="C1563" s="201">
        <v>131199</v>
      </c>
      <c r="D1563" t="s">
        <v>267</v>
      </c>
    </row>
    <row r="1564" spans="1:4" x14ac:dyDescent="0.35">
      <c r="A1564" s="202">
        <v>290</v>
      </c>
      <c r="B1564" t="s">
        <v>14</v>
      </c>
      <c r="C1564" s="201">
        <v>131206</v>
      </c>
      <c r="D1564" t="s">
        <v>387</v>
      </c>
    </row>
    <row r="1565" spans="1:4" x14ac:dyDescent="0.35">
      <c r="A1565" s="202">
        <v>290</v>
      </c>
      <c r="B1565" t="s">
        <v>14</v>
      </c>
      <c r="C1565" s="201">
        <v>131207</v>
      </c>
      <c r="D1565" t="s">
        <v>386</v>
      </c>
    </row>
    <row r="1566" spans="1:4" x14ac:dyDescent="0.35">
      <c r="A1566" s="202">
        <v>290</v>
      </c>
      <c r="B1566" t="s">
        <v>14</v>
      </c>
      <c r="C1566" s="201">
        <v>131208</v>
      </c>
      <c r="D1566" t="s">
        <v>385</v>
      </c>
    </row>
    <row r="1567" spans="1:4" x14ac:dyDescent="0.35">
      <c r="A1567" s="202">
        <v>290</v>
      </c>
      <c r="B1567" t="s">
        <v>14</v>
      </c>
      <c r="C1567" s="201">
        <v>131209</v>
      </c>
      <c r="D1567" t="s">
        <v>384</v>
      </c>
    </row>
    <row r="1568" spans="1:4" x14ac:dyDescent="0.35">
      <c r="A1568" s="202">
        <v>290</v>
      </c>
      <c r="B1568" t="s">
        <v>14</v>
      </c>
      <c r="C1568" s="201">
        <v>131210</v>
      </c>
      <c r="D1568" t="s">
        <v>383</v>
      </c>
    </row>
    <row r="1569" spans="1:4" x14ac:dyDescent="0.35">
      <c r="A1569" s="202">
        <v>290</v>
      </c>
      <c r="B1569" t="s">
        <v>14</v>
      </c>
      <c r="C1569" s="201">
        <v>131212</v>
      </c>
      <c r="D1569" t="s">
        <v>381</v>
      </c>
    </row>
    <row r="1570" spans="1:4" x14ac:dyDescent="0.35">
      <c r="A1570" s="202">
        <v>290</v>
      </c>
      <c r="B1570" t="s">
        <v>14</v>
      </c>
      <c r="C1570" s="201">
        <v>131314</v>
      </c>
      <c r="D1570" t="s">
        <v>425</v>
      </c>
    </row>
    <row r="1571" spans="1:4" x14ac:dyDescent="0.35">
      <c r="A1571" s="202">
        <v>290</v>
      </c>
      <c r="B1571" t="s">
        <v>14</v>
      </c>
      <c r="C1571" s="201">
        <v>131401</v>
      </c>
      <c r="D1571" t="s">
        <v>380</v>
      </c>
    </row>
    <row r="1572" spans="1:4" x14ac:dyDescent="0.35">
      <c r="A1572" s="202">
        <v>290</v>
      </c>
      <c r="B1572" t="s">
        <v>14</v>
      </c>
      <c r="C1572" s="201">
        <v>131402</v>
      </c>
      <c r="D1572" t="s">
        <v>379</v>
      </c>
    </row>
    <row r="1573" spans="1:4" x14ac:dyDescent="0.35">
      <c r="A1573" s="202">
        <v>290</v>
      </c>
      <c r="B1573" t="s">
        <v>14</v>
      </c>
      <c r="C1573" s="201">
        <v>131499</v>
      </c>
      <c r="D1573" t="s">
        <v>378</v>
      </c>
    </row>
    <row r="1574" spans="1:4" x14ac:dyDescent="0.35">
      <c r="A1574" s="202">
        <v>290</v>
      </c>
      <c r="B1574" t="s">
        <v>14</v>
      </c>
      <c r="C1574" s="201">
        <v>150000</v>
      </c>
      <c r="D1574" t="s">
        <v>471</v>
      </c>
    </row>
    <row r="1575" spans="1:4" x14ac:dyDescent="0.35">
      <c r="A1575" s="202">
        <v>290</v>
      </c>
      <c r="B1575" t="s">
        <v>14</v>
      </c>
      <c r="C1575" s="201">
        <v>150303</v>
      </c>
      <c r="D1575" t="s">
        <v>377</v>
      </c>
    </row>
    <row r="1576" spans="1:4" x14ac:dyDescent="0.35">
      <c r="A1576" s="202">
        <v>290</v>
      </c>
      <c r="B1576" t="s">
        <v>14</v>
      </c>
      <c r="C1576" s="201">
        <v>150305</v>
      </c>
      <c r="D1576" t="s">
        <v>470</v>
      </c>
    </row>
    <row r="1577" spans="1:4" x14ac:dyDescent="0.35">
      <c r="A1577" s="202">
        <v>290</v>
      </c>
      <c r="B1577" t="s">
        <v>14</v>
      </c>
      <c r="C1577" s="201">
        <v>150306</v>
      </c>
      <c r="D1577" t="s">
        <v>376</v>
      </c>
    </row>
    <row r="1578" spans="1:4" x14ac:dyDescent="0.35">
      <c r="A1578" s="202">
        <v>290</v>
      </c>
      <c r="B1578" t="s">
        <v>14</v>
      </c>
      <c r="C1578" s="201">
        <v>150399</v>
      </c>
      <c r="D1578" t="s">
        <v>469</v>
      </c>
    </row>
    <row r="1579" spans="1:4" x14ac:dyDescent="0.35">
      <c r="A1579" s="202">
        <v>290</v>
      </c>
      <c r="B1579" t="s">
        <v>14</v>
      </c>
      <c r="C1579" s="201">
        <v>150401</v>
      </c>
      <c r="D1579" t="s">
        <v>375</v>
      </c>
    </row>
    <row r="1580" spans="1:4" x14ac:dyDescent="0.35">
      <c r="A1580" s="202">
        <v>290</v>
      </c>
      <c r="B1580" t="s">
        <v>14</v>
      </c>
      <c r="C1580" s="201">
        <v>150404</v>
      </c>
      <c r="D1580" t="s">
        <v>468</v>
      </c>
    </row>
    <row r="1581" spans="1:4" x14ac:dyDescent="0.35">
      <c r="A1581" s="202">
        <v>290</v>
      </c>
      <c r="B1581" t="s">
        <v>14</v>
      </c>
      <c r="C1581" s="201">
        <v>150406</v>
      </c>
      <c r="D1581" t="s">
        <v>467</v>
      </c>
    </row>
    <row r="1582" spans="1:4" x14ac:dyDescent="0.35">
      <c r="A1582" s="202">
        <v>290</v>
      </c>
      <c r="B1582" t="s">
        <v>14</v>
      </c>
      <c r="C1582" s="201">
        <v>150506</v>
      </c>
      <c r="D1582" t="s">
        <v>265</v>
      </c>
    </row>
    <row r="1583" spans="1:4" x14ac:dyDescent="0.35">
      <c r="A1583" s="202">
        <v>290</v>
      </c>
      <c r="B1583" t="s">
        <v>14</v>
      </c>
      <c r="C1583" s="201">
        <v>150507</v>
      </c>
      <c r="D1583" t="s">
        <v>264</v>
      </c>
    </row>
    <row r="1584" spans="1:4" x14ac:dyDescent="0.35">
      <c r="A1584" s="202">
        <v>290</v>
      </c>
      <c r="B1584" t="s">
        <v>14</v>
      </c>
      <c r="C1584" s="201">
        <v>150508</v>
      </c>
      <c r="D1584" t="s">
        <v>263</v>
      </c>
    </row>
    <row r="1585" spans="1:4" x14ac:dyDescent="0.35">
      <c r="A1585" s="202">
        <v>290</v>
      </c>
      <c r="B1585" t="s">
        <v>14</v>
      </c>
      <c r="C1585" s="201">
        <v>150616</v>
      </c>
      <c r="D1585" t="s">
        <v>466</v>
      </c>
    </row>
    <row r="1586" spans="1:4" x14ac:dyDescent="0.35">
      <c r="A1586" s="202">
        <v>290</v>
      </c>
      <c r="B1586" t="s">
        <v>14</v>
      </c>
      <c r="C1586" s="201">
        <v>150701</v>
      </c>
      <c r="D1586" t="s">
        <v>262</v>
      </c>
    </row>
    <row r="1587" spans="1:4" x14ac:dyDescent="0.35">
      <c r="A1587" s="202">
        <v>290</v>
      </c>
      <c r="B1587" t="s">
        <v>14</v>
      </c>
      <c r="C1587" s="201">
        <v>150705</v>
      </c>
      <c r="D1587" t="s">
        <v>261</v>
      </c>
    </row>
    <row r="1588" spans="1:4" x14ac:dyDescent="0.35">
      <c r="A1588" s="202">
        <v>290</v>
      </c>
      <c r="B1588" t="s">
        <v>14</v>
      </c>
      <c r="C1588" s="201">
        <v>150803</v>
      </c>
      <c r="D1588" t="s">
        <v>260</v>
      </c>
    </row>
    <row r="1589" spans="1:4" x14ac:dyDescent="0.35">
      <c r="A1589" s="202">
        <v>290</v>
      </c>
      <c r="B1589" t="s">
        <v>14</v>
      </c>
      <c r="C1589" s="201">
        <v>150807</v>
      </c>
      <c r="D1589" t="s">
        <v>259</v>
      </c>
    </row>
    <row r="1590" spans="1:4" x14ac:dyDescent="0.35">
      <c r="A1590" s="202">
        <v>290</v>
      </c>
      <c r="B1590" t="s">
        <v>14</v>
      </c>
      <c r="C1590" s="201">
        <v>151201</v>
      </c>
      <c r="D1590" t="s">
        <v>465</v>
      </c>
    </row>
    <row r="1591" spans="1:4" x14ac:dyDescent="0.35">
      <c r="A1591" s="202">
        <v>290</v>
      </c>
      <c r="B1591" t="s">
        <v>14</v>
      </c>
      <c r="C1591" s="201">
        <v>151202</v>
      </c>
      <c r="D1591" t="s">
        <v>464</v>
      </c>
    </row>
    <row r="1592" spans="1:4" x14ac:dyDescent="0.35">
      <c r="A1592" s="202">
        <v>290</v>
      </c>
      <c r="B1592" t="s">
        <v>14</v>
      </c>
      <c r="C1592" s="201">
        <v>190501</v>
      </c>
      <c r="D1592" t="s">
        <v>372</v>
      </c>
    </row>
    <row r="1593" spans="1:4" x14ac:dyDescent="0.35">
      <c r="A1593" s="202">
        <v>290</v>
      </c>
      <c r="B1593" t="s">
        <v>14</v>
      </c>
      <c r="C1593" s="201">
        <v>190505</v>
      </c>
      <c r="D1593" t="s">
        <v>252</v>
      </c>
    </row>
    <row r="1594" spans="1:4" x14ac:dyDescent="0.35">
      <c r="A1594" s="202">
        <v>290</v>
      </c>
      <c r="B1594" t="s">
        <v>14</v>
      </c>
      <c r="C1594" s="201">
        <v>190708</v>
      </c>
      <c r="D1594" t="s">
        <v>371</v>
      </c>
    </row>
    <row r="1595" spans="1:4" x14ac:dyDescent="0.35">
      <c r="A1595" s="202">
        <v>290</v>
      </c>
      <c r="B1595" t="s">
        <v>14</v>
      </c>
      <c r="C1595" s="201">
        <v>190710</v>
      </c>
      <c r="D1595" t="s">
        <v>370</v>
      </c>
    </row>
    <row r="1596" spans="1:4" x14ac:dyDescent="0.35">
      <c r="A1596" s="202">
        <v>290</v>
      </c>
      <c r="B1596" t="s">
        <v>14</v>
      </c>
      <c r="C1596" s="201">
        <v>260210</v>
      </c>
      <c r="D1596" t="s">
        <v>251</v>
      </c>
    </row>
    <row r="1597" spans="1:4" x14ac:dyDescent="0.35">
      <c r="A1597" s="202">
        <v>290</v>
      </c>
      <c r="B1597" t="s">
        <v>14</v>
      </c>
      <c r="C1597" s="201">
        <v>261006</v>
      </c>
      <c r="D1597" t="s">
        <v>250</v>
      </c>
    </row>
    <row r="1598" spans="1:4" x14ac:dyDescent="0.35">
      <c r="A1598" s="202">
        <v>290</v>
      </c>
      <c r="B1598" t="s">
        <v>14</v>
      </c>
      <c r="C1598" s="201">
        <v>301901</v>
      </c>
      <c r="D1598" t="s">
        <v>369</v>
      </c>
    </row>
    <row r="1599" spans="1:4" x14ac:dyDescent="0.35">
      <c r="A1599" s="202">
        <v>290</v>
      </c>
      <c r="B1599" t="s">
        <v>14</v>
      </c>
      <c r="C1599" s="201">
        <v>303301</v>
      </c>
      <c r="D1599" t="s">
        <v>248</v>
      </c>
    </row>
    <row r="1600" spans="1:4" x14ac:dyDescent="0.35">
      <c r="A1600" s="202">
        <v>290</v>
      </c>
      <c r="B1600" t="s">
        <v>14</v>
      </c>
      <c r="C1600" s="201">
        <v>303401</v>
      </c>
      <c r="D1600" t="s">
        <v>247</v>
      </c>
    </row>
    <row r="1601" spans="1:4" x14ac:dyDescent="0.35">
      <c r="A1601" s="202">
        <v>290</v>
      </c>
      <c r="B1601" t="s">
        <v>14</v>
      </c>
      <c r="C1601" s="201">
        <v>304101</v>
      </c>
      <c r="D1601" t="s">
        <v>246</v>
      </c>
    </row>
    <row r="1602" spans="1:4" x14ac:dyDescent="0.35">
      <c r="A1602" s="202">
        <v>290</v>
      </c>
      <c r="B1602" t="s">
        <v>14</v>
      </c>
      <c r="C1602" s="201">
        <v>304401</v>
      </c>
      <c r="D1602" t="s">
        <v>245</v>
      </c>
    </row>
    <row r="1603" spans="1:4" x14ac:dyDescent="0.35">
      <c r="A1603" s="202">
        <v>290</v>
      </c>
      <c r="B1603" t="s">
        <v>14</v>
      </c>
      <c r="C1603" s="201">
        <v>310302</v>
      </c>
      <c r="D1603" t="s">
        <v>434</v>
      </c>
    </row>
    <row r="1604" spans="1:4" x14ac:dyDescent="0.35">
      <c r="A1604" s="202">
        <v>290</v>
      </c>
      <c r="B1604" t="s">
        <v>14</v>
      </c>
      <c r="C1604" s="201">
        <v>310501</v>
      </c>
      <c r="D1604" t="s">
        <v>423</v>
      </c>
    </row>
    <row r="1605" spans="1:4" x14ac:dyDescent="0.35">
      <c r="A1605" s="202">
        <v>290</v>
      </c>
      <c r="B1605" t="s">
        <v>14</v>
      </c>
      <c r="C1605" s="201">
        <v>310504</v>
      </c>
      <c r="D1605" t="s">
        <v>422</v>
      </c>
    </row>
    <row r="1606" spans="1:4" x14ac:dyDescent="0.35">
      <c r="A1606" s="202">
        <v>290</v>
      </c>
      <c r="B1606" t="s">
        <v>14</v>
      </c>
      <c r="C1606" s="201">
        <v>310507</v>
      </c>
      <c r="D1606" t="s">
        <v>421</v>
      </c>
    </row>
    <row r="1607" spans="1:4" x14ac:dyDescent="0.35">
      <c r="A1607" s="202">
        <v>290</v>
      </c>
      <c r="B1607" t="s">
        <v>14</v>
      </c>
      <c r="C1607" s="201">
        <v>310601</v>
      </c>
      <c r="D1607" t="s">
        <v>367</v>
      </c>
    </row>
    <row r="1608" spans="1:4" x14ac:dyDescent="0.35">
      <c r="A1608" s="202">
        <v>290</v>
      </c>
      <c r="B1608" t="s">
        <v>14</v>
      </c>
      <c r="C1608" s="201">
        <v>400509</v>
      </c>
      <c r="D1608" t="s">
        <v>244</v>
      </c>
    </row>
    <row r="1609" spans="1:4" x14ac:dyDescent="0.35">
      <c r="A1609" s="202">
        <v>290</v>
      </c>
      <c r="B1609" t="s">
        <v>14</v>
      </c>
      <c r="C1609" s="201">
        <v>410399</v>
      </c>
      <c r="D1609" t="s">
        <v>243</v>
      </c>
    </row>
    <row r="1610" spans="1:4" x14ac:dyDescent="0.35">
      <c r="A1610" s="202">
        <v>290</v>
      </c>
      <c r="B1610" t="s">
        <v>14</v>
      </c>
      <c r="C1610" s="201">
        <v>419999</v>
      </c>
      <c r="D1610" t="s">
        <v>242</v>
      </c>
    </row>
    <row r="1611" spans="1:4" x14ac:dyDescent="0.35">
      <c r="A1611" s="202">
        <v>290</v>
      </c>
      <c r="B1611" t="s">
        <v>14</v>
      </c>
      <c r="C1611" s="201">
        <v>430109</v>
      </c>
      <c r="D1611" t="s">
        <v>364</v>
      </c>
    </row>
    <row r="1612" spans="1:4" x14ac:dyDescent="0.35">
      <c r="A1612" s="202">
        <v>290</v>
      </c>
      <c r="B1612" t="s">
        <v>14</v>
      </c>
      <c r="C1612" s="201">
        <v>430302</v>
      </c>
      <c r="D1612" t="s">
        <v>229</v>
      </c>
    </row>
    <row r="1613" spans="1:4" x14ac:dyDescent="0.35">
      <c r="A1613" s="202">
        <v>290</v>
      </c>
      <c r="B1613" t="s">
        <v>14</v>
      </c>
      <c r="C1613" s="201">
        <v>440000</v>
      </c>
      <c r="D1613" t="s">
        <v>220</v>
      </c>
    </row>
    <row r="1614" spans="1:4" x14ac:dyDescent="0.35">
      <c r="A1614" s="202">
        <v>290</v>
      </c>
      <c r="B1614" t="s">
        <v>14</v>
      </c>
      <c r="C1614" s="201">
        <v>460302</v>
      </c>
      <c r="D1614" t="s">
        <v>420</v>
      </c>
    </row>
    <row r="1615" spans="1:4" x14ac:dyDescent="0.35">
      <c r="A1615" s="202">
        <v>290</v>
      </c>
      <c r="B1615" t="s">
        <v>14</v>
      </c>
      <c r="C1615" s="201">
        <v>460401</v>
      </c>
      <c r="D1615" t="s">
        <v>217</v>
      </c>
    </row>
    <row r="1616" spans="1:4" x14ac:dyDescent="0.35">
      <c r="A1616" s="202">
        <v>290</v>
      </c>
      <c r="B1616" t="s">
        <v>14</v>
      </c>
      <c r="C1616" s="201">
        <v>460403</v>
      </c>
      <c r="D1616" t="s">
        <v>419</v>
      </c>
    </row>
    <row r="1617" spans="1:4" x14ac:dyDescent="0.35">
      <c r="A1617" s="202">
        <v>290</v>
      </c>
      <c r="B1617" t="s">
        <v>14</v>
      </c>
      <c r="C1617" s="201">
        <v>470110</v>
      </c>
      <c r="D1617" t="s">
        <v>417</v>
      </c>
    </row>
    <row r="1618" spans="1:4" x14ac:dyDescent="0.35">
      <c r="A1618" s="202">
        <v>290</v>
      </c>
      <c r="B1618" t="s">
        <v>14</v>
      </c>
      <c r="C1618" s="201">
        <v>470302</v>
      </c>
      <c r="D1618" t="s">
        <v>463</v>
      </c>
    </row>
    <row r="1619" spans="1:4" x14ac:dyDescent="0.35">
      <c r="A1619" s="202">
        <v>290</v>
      </c>
      <c r="B1619" t="s">
        <v>14</v>
      </c>
      <c r="C1619" s="201">
        <v>470303</v>
      </c>
      <c r="D1619" t="s">
        <v>214</v>
      </c>
    </row>
    <row r="1620" spans="1:4" x14ac:dyDescent="0.35">
      <c r="A1620" s="202">
        <v>290</v>
      </c>
      <c r="B1620" t="s">
        <v>14</v>
      </c>
      <c r="C1620" s="201">
        <v>470499</v>
      </c>
      <c r="D1620" t="s">
        <v>462</v>
      </c>
    </row>
    <row r="1621" spans="1:4" x14ac:dyDescent="0.35">
      <c r="A1621" s="202">
        <v>290</v>
      </c>
      <c r="B1621" t="s">
        <v>14</v>
      </c>
      <c r="C1621" s="201">
        <v>470600</v>
      </c>
      <c r="D1621" t="s">
        <v>211</v>
      </c>
    </row>
    <row r="1622" spans="1:4" x14ac:dyDescent="0.35">
      <c r="A1622" s="202">
        <v>290</v>
      </c>
      <c r="B1622" t="s">
        <v>14</v>
      </c>
      <c r="C1622" s="201">
        <v>470603</v>
      </c>
      <c r="D1622" t="s">
        <v>431</v>
      </c>
    </row>
    <row r="1623" spans="1:4" x14ac:dyDescent="0.35">
      <c r="A1623" s="202">
        <v>290</v>
      </c>
      <c r="B1623" t="s">
        <v>14</v>
      </c>
      <c r="C1623" s="201">
        <v>470604</v>
      </c>
      <c r="D1623" t="s">
        <v>210</v>
      </c>
    </row>
    <row r="1624" spans="1:4" x14ac:dyDescent="0.35">
      <c r="A1624" s="202">
        <v>290</v>
      </c>
      <c r="B1624" t="s">
        <v>14</v>
      </c>
      <c r="C1624" s="201">
        <v>470605</v>
      </c>
      <c r="D1624" t="s">
        <v>209</v>
      </c>
    </row>
    <row r="1625" spans="1:4" x14ac:dyDescent="0.35">
      <c r="A1625" s="202">
        <v>290</v>
      </c>
      <c r="B1625" t="s">
        <v>14</v>
      </c>
      <c r="C1625" s="201">
        <v>470606</v>
      </c>
      <c r="D1625" t="s">
        <v>461</v>
      </c>
    </row>
    <row r="1626" spans="1:4" x14ac:dyDescent="0.35">
      <c r="A1626" s="202">
        <v>290</v>
      </c>
      <c r="B1626" t="s">
        <v>14</v>
      </c>
      <c r="C1626" s="201">
        <v>470612</v>
      </c>
      <c r="D1626" t="s">
        <v>206</v>
      </c>
    </row>
    <row r="1627" spans="1:4" x14ac:dyDescent="0.35">
      <c r="A1627" s="202">
        <v>290</v>
      </c>
      <c r="B1627" t="s">
        <v>14</v>
      </c>
      <c r="C1627" s="201">
        <v>470613</v>
      </c>
      <c r="D1627" t="s">
        <v>205</v>
      </c>
    </row>
    <row r="1628" spans="1:4" x14ac:dyDescent="0.35">
      <c r="A1628" s="202">
        <v>290</v>
      </c>
      <c r="B1628" t="s">
        <v>14</v>
      </c>
      <c r="C1628" s="201">
        <v>470614</v>
      </c>
      <c r="D1628" t="s">
        <v>204</v>
      </c>
    </row>
    <row r="1629" spans="1:4" x14ac:dyDescent="0.35">
      <c r="A1629" s="202">
        <v>290</v>
      </c>
      <c r="B1629" t="s">
        <v>14</v>
      </c>
      <c r="C1629" s="201">
        <v>470617</v>
      </c>
      <c r="D1629" t="s">
        <v>203</v>
      </c>
    </row>
    <row r="1630" spans="1:4" x14ac:dyDescent="0.35">
      <c r="A1630" s="202">
        <v>290</v>
      </c>
      <c r="B1630" t="s">
        <v>14</v>
      </c>
      <c r="C1630" s="201">
        <v>470618</v>
      </c>
      <c r="D1630" t="s">
        <v>202</v>
      </c>
    </row>
    <row r="1631" spans="1:4" x14ac:dyDescent="0.35">
      <c r="A1631" s="202">
        <v>290</v>
      </c>
      <c r="B1631" t="s">
        <v>14</v>
      </c>
      <c r="C1631" s="201">
        <v>470701</v>
      </c>
      <c r="D1631" t="s">
        <v>201</v>
      </c>
    </row>
    <row r="1632" spans="1:4" x14ac:dyDescent="0.35">
      <c r="A1632" s="202">
        <v>290</v>
      </c>
      <c r="B1632" t="s">
        <v>14</v>
      </c>
      <c r="C1632" s="201">
        <v>470705</v>
      </c>
      <c r="D1632" t="s">
        <v>198</v>
      </c>
    </row>
    <row r="1633" spans="1:4" x14ac:dyDescent="0.35">
      <c r="A1633" s="202">
        <v>290</v>
      </c>
      <c r="B1633" t="s">
        <v>14</v>
      </c>
      <c r="C1633" s="201">
        <v>470706</v>
      </c>
      <c r="D1633" t="s">
        <v>197</v>
      </c>
    </row>
    <row r="1634" spans="1:4" x14ac:dyDescent="0.35">
      <c r="A1634" s="202">
        <v>290</v>
      </c>
      <c r="B1634" t="s">
        <v>14</v>
      </c>
      <c r="C1634" s="201">
        <v>490102</v>
      </c>
      <c r="D1634" t="s">
        <v>195</v>
      </c>
    </row>
    <row r="1635" spans="1:4" x14ac:dyDescent="0.35">
      <c r="A1635" s="202">
        <v>290</v>
      </c>
      <c r="B1635" t="s">
        <v>14</v>
      </c>
      <c r="C1635" s="201">
        <v>490108</v>
      </c>
      <c r="D1635" t="s">
        <v>193</v>
      </c>
    </row>
    <row r="1636" spans="1:4" x14ac:dyDescent="0.35">
      <c r="A1636" s="202">
        <v>290</v>
      </c>
      <c r="B1636" t="s">
        <v>14</v>
      </c>
      <c r="C1636" s="201">
        <v>490205</v>
      </c>
      <c r="D1636" t="s">
        <v>192</v>
      </c>
    </row>
    <row r="1637" spans="1:4" x14ac:dyDescent="0.35">
      <c r="A1637" s="202">
        <v>290</v>
      </c>
      <c r="B1637" t="s">
        <v>14</v>
      </c>
      <c r="C1637" s="201">
        <v>490209</v>
      </c>
      <c r="D1637" t="s">
        <v>460</v>
      </c>
    </row>
    <row r="1638" spans="1:4" x14ac:dyDescent="0.35">
      <c r="A1638" s="202">
        <v>290</v>
      </c>
      <c r="B1638" t="s">
        <v>14</v>
      </c>
      <c r="C1638" s="201">
        <v>500101</v>
      </c>
      <c r="D1638" t="s">
        <v>459</v>
      </c>
    </row>
    <row r="1639" spans="1:4" x14ac:dyDescent="0.35">
      <c r="A1639" s="202">
        <v>290</v>
      </c>
      <c r="B1639" t="s">
        <v>14</v>
      </c>
      <c r="C1639" s="201">
        <v>500102</v>
      </c>
      <c r="D1639" t="s">
        <v>458</v>
      </c>
    </row>
    <row r="1640" spans="1:4" x14ac:dyDescent="0.35">
      <c r="A1640" s="202">
        <v>290</v>
      </c>
      <c r="B1640" t="s">
        <v>14</v>
      </c>
      <c r="C1640" s="201">
        <v>500406</v>
      </c>
      <c r="D1640" t="s">
        <v>457</v>
      </c>
    </row>
    <row r="1641" spans="1:4" x14ac:dyDescent="0.35">
      <c r="A1641" s="202">
        <v>290</v>
      </c>
      <c r="B1641" t="s">
        <v>14</v>
      </c>
      <c r="C1641" s="201">
        <v>500605</v>
      </c>
      <c r="D1641" t="s">
        <v>456</v>
      </c>
    </row>
    <row r="1642" spans="1:4" x14ac:dyDescent="0.35">
      <c r="A1642" s="202">
        <v>290</v>
      </c>
      <c r="B1642" t="s">
        <v>14</v>
      </c>
      <c r="C1642" s="201">
        <v>500701</v>
      </c>
      <c r="D1642" t="s">
        <v>455</v>
      </c>
    </row>
    <row r="1643" spans="1:4" x14ac:dyDescent="0.35">
      <c r="A1643" s="202">
        <v>290</v>
      </c>
      <c r="B1643" t="s">
        <v>14</v>
      </c>
      <c r="C1643" s="201">
        <v>510001</v>
      </c>
      <c r="D1643" t="s">
        <v>190</v>
      </c>
    </row>
    <row r="1644" spans="1:4" x14ac:dyDescent="0.35">
      <c r="A1644" s="202">
        <v>290</v>
      </c>
      <c r="B1644" t="s">
        <v>14</v>
      </c>
      <c r="C1644" s="201">
        <v>510603</v>
      </c>
      <c r="D1644" t="s">
        <v>188</v>
      </c>
    </row>
    <row r="1645" spans="1:4" x14ac:dyDescent="0.35">
      <c r="A1645" s="202">
        <v>290</v>
      </c>
      <c r="B1645" t="s">
        <v>14</v>
      </c>
      <c r="C1645" s="201">
        <v>510701</v>
      </c>
      <c r="D1645" t="s">
        <v>187</v>
      </c>
    </row>
    <row r="1646" spans="1:4" x14ac:dyDescent="0.35">
      <c r="A1646" s="202">
        <v>290</v>
      </c>
      <c r="B1646" t="s">
        <v>14</v>
      </c>
      <c r="C1646" s="201">
        <v>510706</v>
      </c>
      <c r="D1646" t="s">
        <v>185</v>
      </c>
    </row>
    <row r="1647" spans="1:4" x14ac:dyDescent="0.35">
      <c r="A1647" s="202">
        <v>290</v>
      </c>
      <c r="B1647" t="s">
        <v>14</v>
      </c>
      <c r="C1647" s="201">
        <v>510709</v>
      </c>
      <c r="D1647" t="s">
        <v>184</v>
      </c>
    </row>
    <row r="1648" spans="1:4" x14ac:dyDescent="0.35">
      <c r="A1648" s="202">
        <v>290</v>
      </c>
      <c r="B1648" t="s">
        <v>14</v>
      </c>
      <c r="C1648" s="201">
        <v>510710</v>
      </c>
      <c r="D1648" t="s">
        <v>183</v>
      </c>
    </row>
    <row r="1649" spans="1:4" x14ac:dyDescent="0.35">
      <c r="A1649" s="202">
        <v>290</v>
      </c>
      <c r="B1649" t="s">
        <v>14</v>
      </c>
      <c r="C1649" s="201">
        <v>510711</v>
      </c>
      <c r="D1649" t="s">
        <v>182</v>
      </c>
    </row>
    <row r="1650" spans="1:4" x14ac:dyDescent="0.35">
      <c r="A1650" s="202">
        <v>290</v>
      </c>
      <c r="B1650" t="s">
        <v>14</v>
      </c>
      <c r="C1650" s="201">
        <v>510712</v>
      </c>
      <c r="D1650" t="s">
        <v>181</v>
      </c>
    </row>
    <row r="1651" spans="1:4" x14ac:dyDescent="0.35">
      <c r="A1651" s="202">
        <v>290</v>
      </c>
      <c r="B1651" t="s">
        <v>14</v>
      </c>
      <c r="C1651" s="201">
        <v>510714</v>
      </c>
      <c r="D1651" t="s">
        <v>180</v>
      </c>
    </row>
    <row r="1652" spans="1:4" x14ac:dyDescent="0.35">
      <c r="A1652" s="202">
        <v>290</v>
      </c>
      <c r="B1652" t="s">
        <v>14</v>
      </c>
      <c r="C1652" s="201">
        <v>510716</v>
      </c>
      <c r="D1652" t="s">
        <v>179</v>
      </c>
    </row>
    <row r="1653" spans="1:4" x14ac:dyDescent="0.35">
      <c r="A1653" s="202">
        <v>290</v>
      </c>
      <c r="B1653" t="s">
        <v>14</v>
      </c>
      <c r="C1653" s="201">
        <v>510801</v>
      </c>
      <c r="D1653" t="s">
        <v>178</v>
      </c>
    </row>
    <row r="1654" spans="1:4" x14ac:dyDescent="0.35">
      <c r="A1654" s="202">
        <v>290</v>
      </c>
      <c r="B1654" t="s">
        <v>14</v>
      </c>
      <c r="C1654" s="201">
        <v>510803</v>
      </c>
      <c r="D1654" t="s">
        <v>177</v>
      </c>
    </row>
    <row r="1655" spans="1:4" x14ac:dyDescent="0.35">
      <c r="A1655" s="202">
        <v>290</v>
      </c>
      <c r="B1655" t="s">
        <v>14</v>
      </c>
      <c r="C1655" s="201">
        <v>510806</v>
      </c>
      <c r="D1655" t="s">
        <v>175</v>
      </c>
    </row>
    <row r="1656" spans="1:4" x14ac:dyDescent="0.35">
      <c r="A1656" s="202">
        <v>290</v>
      </c>
      <c r="B1656" t="s">
        <v>14</v>
      </c>
      <c r="C1656" s="201">
        <v>510809</v>
      </c>
      <c r="D1656" t="s">
        <v>174</v>
      </c>
    </row>
    <row r="1657" spans="1:4" x14ac:dyDescent="0.35">
      <c r="A1657" s="202">
        <v>290</v>
      </c>
      <c r="B1657" t="s">
        <v>14</v>
      </c>
      <c r="C1657" s="201">
        <v>510811</v>
      </c>
      <c r="D1657" t="s">
        <v>173</v>
      </c>
    </row>
    <row r="1658" spans="1:4" x14ac:dyDescent="0.35">
      <c r="A1658" s="202">
        <v>290</v>
      </c>
      <c r="B1658" t="s">
        <v>14</v>
      </c>
      <c r="C1658" s="201">
        <v>510813</v>
      </c>
      <c r="D1658" t="s">
        <v>172</v>
      </c>
    </row>
    <row r="1659" spans="1:4" x14ac:dyDescent="0.35">
      <c r="A1659" s="202">
        <v>290</v>
      </c>
      <c r="B1659" t="s">
        <v>14</v>
      </c>
      <c r="C1659" s="201">
        <v>510901</v>
      </c>
      <c r="D1659" t="s">
        <v>171</v>
      </c>
    </row>
    <row r="1660" spans="1:4" x14ac:dyDescent="0.35">
      <c r="A1660" s="202">
        <v>290</v>
      </c>
      <c r="B1660" t="s">
        <v>14</v>
      </c>
      <c r="C1660" s="201">
        <v>510902</v>
      </c>
      <c r="D1660" t="s">
        <v>170</v>
      </c>
    </row>
    <row r="1661" spans="1:4" x14ac:dyDescent="0.35">
      <c r="A1661" s="202">
        <v>290</v>
      </c>
      <c r="B1661" t="s">
        <v>14</v>
      </c>
      <c r="C1661" s="201">
        <v>510906</v>
      </c>
      <c r="D1661" t="s">
        <v>169</v>
      </c>
    </row>
    <row r="1662" spans="1:4" x14ac:dyDescent="0.35">
      <c r="A1662" s="202">
        <v>290</v>
      </c>
      <c r="B1662" t="s">
        <v>14</v>
      </c>
      <c r="C1662" s="201">
        <v>510908</v>
      </c>
      <c r="D1662" t="s">
        <v>167</v>
      </c>
    </row>
    <row r="1663" spans="1:4" x14ac:dyDescent="0.35">
      <c r="A1663" s="202">
        <v>290</v>
      </c>
      <c r="B1663" t="s">
        <v>14</v>
      </c>
      <c r="C1663" s="201">
        <v>510909</v>
      </c>
      <c r="D1663" t="s">
        <v>166</v>
      </c>
    </row>
    <row r="1664" spans="1:4" x14ac:dyDescent="0.35">
      <c r="A1664" s="202">
        <v>290</v>
      </c>
      <c r="B1664" t="s">
        <v>14</v>
      </c>
      <c r="C1664" s="201">
        <v>510910</v>
      </c>
      <c r="D1664" t="s">
        <v>165</v>
      </c>
    </row>
    <row r="1665" spans="1:4" x14ac:dyDescent="0.35">
      <c r="A1665" s="202">
        <v>290</v>
      </c>
      <c r="B1665" t="s">
        <v>14</v>
      </c>
      <c r="C1665" s="201">
        <v>510915</v>
      </c>
      <c r="D1665" t="s">
        <v>163</v>
      </c>
    </row>
    <row r="1666" spans="1:4" x14ac:dyDescent="0.35">
      <c r="A1666" s="202">
        <v>290</v>
      </c>
      <c r="B1666" t="s">
        <v>14</v>
      </c>
      <c r="C1666" s="201">
        <v>510916</v>
      </c>
      <c r="D1666" t="s">
        <v>162</v>
      </c>
    </row>
    <row r="1667" spans="1:4" x14ac:dyDescent="0.35">
      <c r="A1667" s="202">
        <v>290</v>
      </c>
      <c r="B1667" t="s">
        <v>14</v>
      </c>
      <c r="C1667" s="201">
        <v>510920</v>
      </c>
      <c r="D1667" t="s">
        <v>160</v>
      </c>
    </row>
    <row r="1668" spans="1:4" x14ac:dyDescent="0.35">
      <c r="A1668" s="202">
        <v>290</v>
      </c>
      <c r="B1668" t="s">
        <v>14</v>
      </c>
      <c r="C1668" s="201">
        <v>511009</v>
      </c>
      <c r="D1668" t="s">
        <v>159</v>
      </c>
    </row>
    <row r="1669" spans="1:4" x14ac:dyDescent="0.35">
      <c r="A1669" s="202">
        <v>290</v>
      </c>
      <c r="B1669" t="s">
        <v>14</v>
      </c>
      <c r="C1669" s="201">
        <v>511012</v>
      </c>
      <c r="D1669" t="s">
        <v>158</v>
      </c>
    </row>
    <row r="1670" spans="1:4" x14ac:dyDescent="0.35">
      <c r="A1670" s="202">
        <v>290</v>
      </c>
      <c r="B1670" t="s">
        <v>14</v>
      </c>
      <c r="C1670" s="201">
        <v>511504</v>
      </c>
      <c r="D1670" t="s">
        <v>157</v>
      </c>
    </row>
    <row r="1671" spans="1:4" x14ac:dyDescent="0.35">
      <c r="A1671" s="202">
        <v>290</v>
      </c>
      <c r="B1671" t="s">
        <v>14</v>
      </c>
      <c r="C1671" s="201">
        <v>511801</v>
      </c>
      <c r="D1671" t="s">
        <v>454</v>
      </c>
    </row>
    <row r="1672" spans="1:4" x14ac:dyDescent="0.35">
      <c r="A1672" s="202">
        <v>290</v>
      </c>
      <c r="B1672" t="s">
        <v>14</v>
      </c>
      <c r="C1672" s="201">
        <v>511802</v>
      </c>
      <c r="D1672" t="s">
        <v>344</v>
      </c>
    </row>
    <row r="1673" spans="1:4" x14ac:dyDescent="0.35">
      <c r="A1673" s="202">
        <v>290</v>
      </c>
      <c r="B1673" t="s">
        <v>14</v>
      </c>
      <c r="C1673" s="201">
        <v>511803</v>
      </c>
      <c r="D1673" t="s">
        <v>343</v>
      </c>
    </row>
    <row r="1674" spans="1:4" x14ac:dyDescent="0.35">
      <c r="A1674" s="202">
        <v>290</v>
      </c>
      <c r="B1674" t="s">
        <v>14</v>
      </c>
      <c r="C1674" s="201">
        <v>511804</v>
      </c>
      <c r="D1674" t="s">
        <v>342</v>
      </c>
    </row>
    <row r="1675" spans="1:4" x14ac:dyDescent="0.35">
      <c r="A1675" s="202">
        <v>290</v>
      </c>
      <c r="B1675" t="s">
        <v>14</v>
      </c>
      <c r="C1675" s="201">
        <v>512201</v>
      </c>
      <c r="D1675" t="s">
        <v>156</v>
      </c>
    </row>
    <row r="1676" spans="1:4" x14ac:dyDescent="0.35">
      <c r="A1676" s="202">
        <v>290</v>
      </c>
      <c r="B1676" t="s">
        <v>14</v>
      </c>
      <c r="C1676" s="201">
        <v>512202</v>
      </c>
      <c r="D1676" t="s">
        <v>155</v>
      </c>
    </row>
    <row r="1677" spans="1:4" x14ac:dyDescent="0.35">
      <c r="A1677" s="202">
        <v>290</v>
      </c>
      <c r="B1677" t="s">
        <v>14</v>
      </c>
      <c r="C1677" s="201">
        <v>512206</v>
      </c>
      <c r="D1677" t="s">
        <v>154</v>
      </c>
    </row>
    <row r="1678" spans="1:4" x14ac:dyDescent="0.35">
      <c r="A1678" s="202">
        <v>290</v>
      </c>
      <c r="B1678" t="s">
        <v>14</v>
      </c>
      <c r="C1678" s="201">
        <v>512213</v>
      </c>
      <c r="D1678" t="s">
        <v>153</v>
      </c>
    </row>
    <row r="1679" spans="1:4" x14ac:dyDescent="0.35">
      <c r="A1679" s="202">
        <v>290</v>
      </c>
      <c r="B1679" t="s">
        <v>14</v>
      </c>
      <c r="C1679" s="201">
        <v>512601</v>
      </c>
      <c r="D1679" t="s">
        <v>152</v>
      </c>
    </row>
    <row r="1680" spans="1:4" x14ac:dyDescent="0.35">
      <c r="A1680" s="202">
        <v>290</v>
      </c>
      <c r="B1680" t="s">
        <v>14</v>
      </c>
      <c r="C1680" s="201">
        <v>513101</v>
      </c>
      <c r="D1680" t="s">
        <v>336</v>
      </c>
    </row>
    <row r="1681" spans="1:4" x14ac:dyDescent="0.35">
      <c r="A1681" s="202">
        <v>290</v>
      </c>
      <c r="B1681" t="s">
        <v>14</v>
      </c>
      <c r="C1681" s="201">
        <v>513103</v>
      </c>
      <c r="D1681" t="s">
        <v>335</v>
      </c>
    </row>
    <row r="1682" spans="1:4" x14ac:dyDescent="0.35">
      <c r="A1682" s="202">
        <v>290</v>
      </c>
      <c r="B1682" t="s">
        <v>14</v>
      </c>
      <c r="C1682" s="201">
        <v>513104</v>
      </c>
      <c r="D1682" t="s">
        <v>334</v>
      </c>
    </row>
    <row r="1683" spans="1:4" x14ac:dyDescent="0.35">
      <c r="A1683" s="202">
        <v>290</v>
      </c>
      <c r="B1683" t="s">
        <v>14</v>
      </c>
      <c r="C1683" s="201">
        <v>513501</v>
      </c>
      <c r="D1683" t="s">
        <v>150</v>
      </c>
    </row>
    <row r="1684" spans="1:4" x14ac:dyDescent="0.35">
      <c r="A1684" s="202">
        <v>290</v>
      </c>
      <c r="B1684" t="s">
        <v>14</v>
      </c>
      <c r="C1684" s="201">
        <v>513502</v>
      </c>
      <c r="D1684" t="s">
        <v>149</v>
      </c>
    </row>
    <row r="1685" spans="1:4" x14ac:dyDescent="0.35">
      <c r="A1685" s="202">
        <v>290</v>
      </c>
      <c r="B1685" t="s">
        <v>14</v>
      </c>
      <c r="C1685" s="201">
        <v>513503</v>
      </c>
      <c r="D1685" t="s">
        <v>148</v>
      </c>
    </row>
    <row r="1686" spans="1:4" x14ac:dyDescent="0.35">
      <c r="A1686" s="202">
        <v>290</v>
      </c>
      <c r="B1686" t="s">
        <v>14</v>
      </c>
      <c r="C1686" s="201">
        <v>513599</v>
      </c>
      <c r="D1686" t="s">
        <v>147</v>
      </c>
    </row>
    <row r="1687" spans="1:4" x14ac:dyDescent="0.35">
      <c r="A1687" s="202">
        <v>290</v>
      </c>
      <c r="B1687" t="s">
        <v>14</v>
      </c>
      <c r="C1687" s="201">
        <v>513602</v>
      </c>
      <c r="D1687" t="s">
        <v>413</v>
      </c>
    </row>
    <row r="1688" spans="1:4" x14ac:dyDescent="0.35">
      <c r="A1688" s="202">
        <v>290</v>
      </c>
      <c r="B1688" t="s">
        <v>14</v>
      </c>
      <c r="C1688" s="201">
        <v>513801</v>
      </c>
      <c r="D1688" t="s">
        <v>146</v>
      </c>
    </row>
    <row r="1689" spans="1:4" x14ac:dyDescent="0.35">
      <c r="A1689" s="202">
        <v>290</v>
      </c>
      <c r="B1689" t="s">
        <v>14</v>
      </c>
      <c r="C1689" s="201">
        <v>513902</v>
      </c>
      <c r="D1689" t="s">
        <v>145</v>
      </c>
    </row>
    <row r="1690" spans="1:4" x14ac:dyDescent="0.35">
      <c r="A1690" s="202">
        <v>290</v>
      </c>
      <c r="B1690" t="s">
        <v>14</v>
      </c>
      <c r="C1690" s="201">
        <v>513999</v>
      </c>
      <c r="D1690" t="s">
        <v>144</v>
      </c>
    </row>
    <row r="1691" spans="1:4" x14ac:dyDescent="0.35">
      <c r="A1691" s="202">
        <v>290</v>
      </c>
      <c r="B1691" t="s">
        <v>14</v>
      </c>
      <c r="C1691" s="201">
        <v>520201</v>
      </c>
      <c r="D1691" t="s">
        <v>143</v>
      </c>
    </row>
    <row r="1692" spans="1:4" x14ac:dyDescent="0.35">
      <c r="A1692" s="202">
        <v>290</v>
      </c>
      <c r="B1692" t="s">
        <v>14</v>
      </c>
      <c r="C1692" s="201">
        <v>520203</v>
      </c>
      <c r="D1692" t="s">
        <v>142</v>
      </c>
    </row>
    <row r="1693" spans="1:4" x14ac:dyDescent="0.35">
      <c r="A1693" s="202">
        <v>290</v>
      </c>
      <c r="B1693" t="s">
        <v>14</v>
      </c>
      <c r="C1693" s="201">
        <v>520205</v>
      </c>
      <c r="D1693" t="s">
        <v>140</v>
      </c>
    </row>
    <row r="1694" spans="1:4" x14ac:dyDescent="0.35">
      <c r="A1694" s="202">
        <v>290</v>
      </c>
      <c r="B1694" t="s">
        <v>14</v>
      </c>
      <c r="C1694" s="201">
        <v>520213</v>
      </c>
      <c r="D1694" t="s">
        <v>137</v>
      </c>
    </row>
    <row r="1695" spans="1:4" x14ac:dyDescent="0.35">
      <c r="A1695" s="202">
        <v>290</v>
      </c>
      <c r="B1695" t="s">
        <v>14</v>
      </c>
      <c r="C1695" s="201">
        <v>520216</v>
      </c>
      <c r="D1695" t="s">
        <v>136</v>
      </c>
    </row>
    <row r="1696" spans="1:4" x14ac:dyDescent="0.35">
      <c r="A1696" s="202">
        <v>290</v>
      </c>
      <c r="B1696" t="s">
        <v>14</v>
      </c>
      <c r="C1696" s="201">
        <v>520406</v>
      </c>
      <c r="D1696" t="s">
        <v>331</v>
      </c>
    </row>
    <row r="1697" spans="1:4" x14ac:dyDescent="0.35">
      <c r="A1697" s="202">
        <v>290</v>
      </c>
      <c r="B1697" t="s">
        <v>14</v>
      </c>
      <c r="C1697" s="201">
        <v>520408</v>
      </c>
      <c r="D1697" t="s">
        <v>330</v>
      </c>
    </row>
    <row r="1698" spans="1:4" x14ac:dyDescent="0.35">
      <c r="A1698" s="202">
        <v>290</v>
      </c>
      <c r="B1698" t="s">
        <v>14</v>
      </c>
      <c r="C1698" s="201">
        <v>520409</v>
      </c>
      <c r="D1698" t="s">
        <v>430</v>
      </c>
    </row>
    <row r="1699" spans="1:4" x14ac:dyDescent="0.35">
      <c r="A1699" s="202">
        <v>290</v>
      </c>
      <c r="B1699" t="s">
        <v>14</v>
      </c>
      <c r="C1699" s="201">
        <v>520410</v>
      </c>
      <c r="D1699" t="s">
        <v>329</v>
      </c>
    </row>
    <row r="1700" spans="1:4" x14ac:dyDescent="0.35">
      <c r="A1700" s="202">
        <v>290</v>
      </c>
      <c r="B1700" t="s">
        <v>14</v>
      </c>
      <c r="C1700" s="201">
        <v>520411</v>
      </c>
      <c r="D1700" t="s">
        <v>328</v>
      </c>
    </row>
    <row r="1701" spans="1:4" x14ac:dyDescent="0.35">
      <c r="A1701" s="202">
        <v>290</v>
      </c>
      <c r="B1701" t="s">
        <v>14</v>
      </c>
      <c r="C1701" s="201">
        <v>520901</v>
      </c>
      <c r="D1701" t="s">
        <v>133</v>
      </c>
    </row>
    <row r="1702" spans="1:4" x14ac:dyDescent="0.35">
      <c r="A1702" s="202">
        <v>290</v>
      </c>
      <c r="B1702" t="s">
        <v>14</v>
      </c>
      <c r="C1702" s="201">
        <v>520904</v>
      </c>
      <c r="D1702" t="s">
        <v>132</v>
      </c>
    </row>
    <row r="1703" spans="1:4" x14ac:dyDescent="0.35">
      <c r="A1703" s="202">
        <v>290</v>
      </c>
      <c r="B1703" t="s">
        <v>14</v>
      </c>
      <c r="C1703" s="201">
        <v>520905</v>
      </c>
      <c r="D1703" t="s">
        <v>131</v>
      </c>
    </row>
    <row r="1704" spans="1:4" x14ac:dyDescent="0.35">
      <c r="A1704" s="202">
        <v>290</v>
      </c>
      <c r="B1704" t="s">
        <v>14</v>
      </c>
      <c r="C1704" s="201">
        <v>520906</v>
      </c>
      <c r="D1704" t="s">
        <v>130</v>
      </c>
    </row>
    <row r="1705" spans="1:4" x14ac:dyDescent="0.35">
      <c r="A1705" s="202">
        <v>290</v>
      </c>
      <c r="B1705" t="s">
        <v>14</v>
      </c>
      <c r="C1705" s="201">
        <v>520907</v>
      </c>
      <c r="D1705" t="s">
        <v>326</v>
      </c>
    </row>
    <row r="1706" spans="1:4" x14ac:dyDescent="0.35">
      <c r="A1706" s="202">
        <v>290</v>
      </c>
      <c r="B1706" t="s">
        <v>14</v>
      </c>
      <c r="C1706" s="201">
        <v>520909</v>
      </c>
      <c r="D1706" t="s">
        <v>129</v>
      </c>
    </row>
    <row r="1707" spans="1:4" x14ac:dyDescent="0.35">
      <c r="A1707" s="202">
        <v>290</v>
      </c>
      <c r="B1707" t="s">
        <v>14</v>
      </c>
      <c r="C1707" s="201">
        <v>520910</v>
      </c>
      <c r="D1707" t="s">
        <v>128</v>
      </c>
    </row>
    <row r="1708" spans="1:4" x14ac:dyDescent="0.35">
      <c r="A1708" s="202">
        <v>290</v>
      </c>
      <c r="B1708" t="s">
        <v>14</v>
      </c>
      <c r="C1708" s="201">
        <v>520999</v>
      </c>
      <c r="D1708" t="s">
        <v>127</v>
      </c>
    </row>
    <row r="1709" spans="1:4" x14ac:dyDescent="0.35">
      <c r="A1709" s="202">
        <v>290</v>
      </c>
      <c r="B1709" t="s">
        <v>14</v>
      </c>
      <c r="C1709" s="201">
        <v>521001</v>
      </c>
      <c r="D1709" t="s">
        <v>126</v>
      </c>
    </row>
    <row r="1710" spans="1:4" x14ac:dyDescent="0.35">
      <c r="A1710" s="202">
        <v>290</v>
      </c>
      <c r="B1710" t="s">
        <v>14</v>
      </c>
      <c r="C1710" s="201">
        <v>521401</v>
      </c>
      <c r="D1710" t="s">
        <v>125</v>
      </c>
    </row>
    <row r="1711" spans="1:4" x14ac:dyDescent="0.35">
      <c r="A1711" s="202">
        <v>290</v>
      </c>
      <c r="B1711" t="s">
        <v>14</v>
      </c>
      <c r="C1711" s="201">
        <v>521501</v>
      </c>
      <c r="D1711" t="s">
        <v>324</v>
      </c>
    </row>
    <row r="1712" spans="1:4" x14ac:dyDescent="0.35">
      <c r="A1712" s="202">
        <v>290</v>
      </c>
      <c r="B1712" t="s">
        <v>14</v>
      </c>
      <c r="C1712" s="201">
        <v>521803</v>
      </c>
      <c r="D1712" t="s">
        <v>124</v>
      </c>
    </row>
    <row r="1713" spans="1:4" x14ac:dyDescent="0.35">
      <c r="A1713" s="202">
        <v>290</v>
      </c>
      <c r="B1713" t="s">
        <v>14</v>
      </c>
      <c r="C1713" s="201">
        <v>521804</v>
      </c>
      <c r="D1713" t="s">
        <v>123</v>
      </c>
    </row>
    <row r="1714" spans="1:4" x14ac:dyDescent="0.35">
      <c r="A1714" s="202">
        <v>290</v>
      </c>
      <c r="B1714" t="s">
        <v>14</v>
      </c>
      <c r="C1714" s="201">
        <v>521903</v>
      </c>
      <c r="D1714" t="s">
        <v>412</v>
      </c>
    </row>
    <row r="1715" spans="1:4" x14ac:dyDescent="0.35">
      <c r="A1715" s="202">
        <v>290</v>
      </c>
      <c r="B1715" t="s">
        <v>14</v>
      </c>
      <c r="C1715" s="201">
        <v>999999</v>
      </c>
      <c r="D1715" t="s">
        <v>120</v>
      </c>
    </row>
    <row r="1716" spans="1:4" x14ac:dyDescent="0.35">
      <c r="A1716" s="202">
        <v>190</v>
      </c>
      <c r="B1716" t="s">
        <v>15</v>
      </c>
      <c r="C1716" s="203" t="s">
        <v>316</v>
      </c>
      <c r="D1716" t="s">
        <v>315</v>
      </c>
    </row>
    <row r="1717" spans="1:4" x14ac:dyDescent="0.35">
      <c r="A1717" s="202">
        <v>190</v>
      </c>
      <c r="B1717" t="s">
        <v>15</v>
      </c>
      <c r="C1717" s="203" t="s">
        <v>314</v>
      </c>
      <c r="D1717" t="s">
        <v>313</v>
      </c>
    </row>
    <row r="1718" spans="1:4" x14ac:dyDescent="0.35">
      <c r="A1718" s="202">
        <v>190</v>
      </c>
      <c r="B1718" t="s">
        <v>15</v>
      </c>
      <c r="C1718" s="203" t="s">
        <v>312</v>
      </c>
      <c r="D1718" t="s">
        <v>311</v>
      </c>
    </row>
    <row r="1719" spans="1:4" x14ac:dyDescent="0.35">
      <c r="A1719" s="202">
        <v>190</v>
      </c>
      <c r="B1719" t="s">
        <v>15</v>
      </c>
      <c r="C1719" s="203" t="s">
        <v>310</v>
      </c>
      <c r="D1719" t="s">
        <v>309</v>
      </c>
    </row>
    <row r="1720" spans="1:4" x14ac:dyDescent="0.35">
      <c r="A1720" s="202">
        <v>190</v>
      </c>
      <c r="B1720" t="s">
        <v>15</v>
      </c>
      <c r="C1720" s="203" t="s">
        <v>304</v>
      </c>
      <c r="D1720" t="s">
        <v>303</v>
      </c>
    </row>
    <row r="1721" spans="1:4" x14ac:dyDescent="0.35">
      <c r="A1721" s="202">
        <v>190</v>
      </c>
      <c r="B1721" t="s">
        <v>15</v>
      </c>
      <c r="C1721" s="203" t="s">
        <v>405</v>
      </c>
      <c r="D1721" t="s">
        <v>404</v>
      </c>
    </row>
    <row r="1722" spans="1:4" x14ac:dyDescent="0.35">
      <c r="A1722" s="202">
        <v>190</v>
      </c>
      <c r="B1722" t="s">
        <v>15</v>
      </c>
      <c r="C1722" s="203" t="s">
        <v>403</v>
      </c>
      <c r="D1722" t="s">
        <v>402</v>
      </c>
    </row>
    <row r="1723" spans="1:4" x14ac:dyDescent="0.35">
      <c r="A1723" s="202">
        <v>190</v>
      </c>
      <c r="B1723" t="s">
        <v>15</v>
      </c>
      <c r="C1723" s="203" t="s">
        <v>517</v>
      </c>
      <c r="D1723" t="s">
        <v>516</v>
      </c>
    </row>
    <row r="1724" spans="1:4" x14ac:dyDescent="0.35">
      <c r="A1724" s="202">
        <v>190</v>
      </c>
      <c r="B1724" t="s">
        <v>15</v>
      </c>
      <c r="C1724" s="203" t="s">
        <v>302</v>
      </c>
      <c r="D1724" t="s">
        <v>301</v>
      </c>
    </row>
    <row r="1725" spans="1:4" x14ac:dyDescent="0.35">
      <c r="A1725" s="202">
        <v>190</v>
      </c>
      <c r="B1725" t="s">
        <v>15</v>
      </c>
      <c r="C1725" s="203" t="s">
        <v>300</v>
      </c>
      <c r="D1725" t="s">
        <v>299</v>
      </c>
    </row>
    <row r="1726" spans="1:4" x14ac:dyDescent="0.35">
      <c r="A1726" s="202">
        <v>190</v>
      </c>
      <c r="B1726" t="s">
        <v>15</v>
      </c>
      <c r="C1726" s="203" t="s">
        <v>401</v>
      </c>
      <c r="D1726" t="s">
        <v>400</v>
      </c>
    </row>
    <row r="1727" spans="1:4" x14ac:dyDescent="0.35">
      <c r="A1727" s="202">
        <v>190</v>
      </c>
      <c r="B1727" t="s">
        <v>15</v>
      </c>
      <c r="C1727" s="203" t="s">
        <v>473</v>
      </c>
      <c r="D1727" t="s">
        <v>472</v>
      </c>
    </row>
    <row r="1728" spans="1:4" x14ac:dyDescent="0.35">
      <c r="A1728" s="202">
        <v>190</v>
      </c>
      <c r="B1728" t="s">
        <v>15</v>
      </c>
      <c r="C1728" s="201">
        <v>110103</v>
      </c>
      <c r="D1728" t="s">
        <v>292</v>
      </c>
    </row>
    <row r="1729" spans="1:4" x14ac:dyDescent="0.35">
      <c r="A1729" s="202">
        <v>190</v>
      </c>
      <c r="B1729" t="s">
        <v>15</v>
      </c>
      <c r="C1729" s="201">
        <v>110201</v>
      </c>
      <c r="D1729" t="s">
        <v>291</v>
      </c>
    </row>
    <row r="1730" spans="1:4" x14ac:dyDescent="0.35">
      <c r="A1730" s="202">
        <v>190</v>
      </c>
      <c r="B1730" t="s">
        <v>15</v>
      </c>
      <c r="C1730" s="201">
        <v>110202</v>
      </c>
      <c r="D1730" t="s">
        <v>290</v>
      </c>
    </row>
    <row r="1731" spans="1:4" x14ac:dyDescent="0.35">
      <c r="A1731" s="202">
        <v>190</v>
      </c>
      <c r="B1731" t="s">
        <v>15</v>
      </c>
      <c r="C1731" s="201">
        <v>110301</v>
      </c>
      <c r="D1731" t="s">
        <v>289</v>
      </c>
    </row>
    <row r="1732" spans="1:4" x14ac:dyDescent="0.35">
      <c r="A1732" s="202">
        <v>190</v>
      </c>
      <c r="B1732" t="s">
        <v>15</v>
      </c>
      <c r="C1732" s="201">
        <v>111001</v>
      </c>
      <c r="D1732" t="s">
        <v>287</v>
      </c>
    </row>
    <row r="1733" spans="1:4" x14ac:dyDescent="0.35">
      <c r="A1733" s="202">
        <v>190</v>
      </c>
      <c r="B1733" t="s">
        <v>15</v>
      </c>
      <c r="C1733" s="201">
        <v>111002</v>
      </c>
      <c r="D1733" t="s">
        <v>286</v>
      </c>
    </row>
    <row r="1734" spans="1:4" x14ac:dyDescent="0.35">
      <c r="A1734" s="202">
        <v>190</v>
      </c>
      <c r="B1734" t="s">
        <v>15</v>
      </c>
      <c r="C1734" s="201">
        <v>111003</v>
      </c>
      <c r="D1734" t="s">
        <v>285</v>
      </c>
    </row>
    <row r="1735" spans="1:4" x14ac:dyDescent="0.35">
      <c r="A1735" s="202">
        <v>190</v>
      </c>
      <c r="B1735" t="s">
        <v>15</v>
      </c>
      <c r="C1735" s="201">
        <v>120500</v>
      </c>
      <c r="D1735" t="s">
        <v>275</v>
      </c>
    </row>
    <row r="1736" spans="1:4" x14ac:dyDescent="0.35">
      <c r="A1736" s="202">
        <v>190</v>
      </c>
      <c r="B1736" t="s">
        <v>15</v>
      </c>
      <c r="C1736" s="201">
        <v>120501</v>
      </c>
      <c r="D1736" t="s">
        <v>274</v>
      </c>
    </row>
    <row r="1737" spans="1:4" x14ac:dyDescent="0.35">
      <c r="A1737" s="202">
        <v>190</v>
      </c>
      <c r="B1737" t="s">
        <v>15</v>
      </c>
      <c r="C1737" s="201">
        <v>120503</v>
      </c>
      <c r="D1737" t="s">
        <v>273</v>
      </c>
    </row>
    <row r="1738" spans="1:4" x14ac:dyDescent="0.35">
      <c r="A1738" s="202">
        <v>190</v>
      </c>
      <c r="B1738" t="s">
        <v>15</v>
      </c>
      <c r="C1738" s="201">
        <v>120504</v>
      </c>
      <c r="D1738" t="s">
        <v>272</v>
      </c>
    </row>
    <row r="1739" spans="1:4" x14ac:dyDescent="0.35">
      <c r="A1739" s="202">
        <v>190</v>
      </c>
      <c r="B1739" t="s">
        <v>15</v>
      </c>
      <c r="C1739" s="201">
        <v>120507</v>
      </c>
      <c r="D1739" t="s">
        <v>271</v>
      </c>
    </row>
    <row r="1740" spans="1:4" x14ac:dyDescent="0.35">
      <c r="A1740" s="202">
        <v>190</v>
      </c>
      <c r="B1740" t="s">
        <v>15</v>
      </c>
      <c r="C1740" s="201">
        <v>120509</v>
      </c>
      <c r="D1740" t="s">
        <v>270</v>
      </c>
    </row>
    <row r="1741" spans="1:4" x14ac:dyDescent="0.35">
      <c r="A1741" s="202">
        <v>190</v>
      </c>
      <c r="B1741" t="s">
        <v>15</v>
      </c>
      <c r="C1741" s="201">
        <v>120510</v>
      </c>
      <c r="D1741" t="s">
        <v>269</v>
      </c>
    </row>
    <row r="1742" spans="1:4" x14ac:dyDescent="0.35">
      <c r="A1742" s="202">
        <v>190</v>
      </c>
      <c r="B1742" t="s">
        <v>15</v>
      </c>
      <c r="C1742" s="201">
        <v>120601</v>
      </c>
      <c r="D1742" t="s">
        <v>391</v>
      </c>
    </row>
    <row r="1743" spans="1:4" x14ac:dyDescent="0.35">
      <c r="A1743" s="202">
        <v>190</v>
      </c>
      <c r="B1743" t="s">
        <v>15</v>
      </c>
      <c r="C1743" s="201">
        <v>120602</v>
      </c>
      <c r="D1743" t="s">
        <v>390</v>
      </c>
    </row>
    <row r="1744" spans="1:4" x14ac:dyDescent="0.35">
      <c r="A1744" s="202">
        <v>190</v>
      </c>
      <c r="B1744" t="s">
        <v>15</v>
      </c>
      <c r="C1744" s="201">
        <v>131102</v>
      </c>
      <c r="D1744" t="s">
        <v>268</v>
      </c>
    </row>
    <row r="1745" spans="1:4" x14ac:dyDescent="0.35">
      <c r="A1745" s="202">
        <v>190</v>
      </c>
      <c r="B1745" t="s">
        <v>15</v>
      </c>
      <c r="C1745" s="201">
        <v>131199</v>
      </c>
      <c r="D1745" t="s">
        <v>267</v>
      </c>
    </row>
    <row r="1746" spans="1:4" x14ac:dyDescent="0.35">
      <c r="A1746" s="202">
        <v>190</v>
      </c>
      <c r="B1746" t="s">
        <v>15</v>
      </c>
      <c r="C1746" s="201">
        <v>150506</v>
      </c>
      <c r="D1746" t="s">
        <v>265</v>
      </c>
    </row>
    <row r="1747" spans="1:4" x14ac:dyDescent="0.35">
      <c r="A1747" s="202">
        <v>190</v>
      </c>
      <c r="B1747" t="s">
        <v>15</v>
      </c>
      <c r="C1747" s="201">
        <v>150803</v>
      </c>
      <c r="D1747" t="s">
        <v>260</v>
      </c>
    </row>
    <row r="1748" spans="1:4" x14ac:dyDescent="0.35">
      <c r="A1748" s="202">
        <v>190</v>
      </c>
      <c r="B1748" t="s">
        <v>15</v>
      </c>
      <c r="C1748" s="201">
        <v>150807</v>
      </c>
      <c r="D1748" t="s">
        <v>259</v>
      </c>
    </row>
    <row r="1749" spans="1:4" x14ac:dyDescent="0.35">
      <c r="A1749" s="202">
        <v>190</v>
      </c>
      <c r="B1749" t="s">
        <v>15</v>
      </c>
      <c r="C1749" s="201">
        <v>151102</v>
      </c>
      <c r="D1749" t="s">
        <v>514</v>
      </c>
    </row>
    <row r="1750" spans="1:4" x14ac:dyDescent="0.35">
      <c r="A1750" s="202">
        <v>190</v>
      </c>
      <c r="B1750" t="s">
        <v>15</v>
      </c>
      <c r="C1750" s="201">
        <v>151301</v>
      </c>
      <c r="D1750" t="s">
        <v>258</v>
      </c>
    </row>
    <row r="1751" spans="1:4" x14ac:dyDescent="0.35">
      <c r="A1751" s="202">
        <v>190</v>
      </c>
      <c r="B1751" t="s">
        <v>15</v>
      </c>
      <c r="C1751" s="201">
        <v>151302</v>
      </c>
      <c r="D1751" t="s">
        <v>257</v>
      </c>
    </row>
    <row r="1752" spans="1:4" x14ac:dyDescent="0.35">
      <c r="A1752" s="202">
        <v>190</v>
      </c>
      <c r="B1752" t="s">
        <v>15</v>
      </c>
      <c r="C1752" s="201">
        <v>151307</v>
      </c>
      <c r="D1752" t="s">
        <v>254</v>
      </c>
    </row>
    <row r="1753" spans="1:4" x14ac:dyDescent="0.35">
      <c r="A1753" s="202">
        <v>190</v>
      </c>
      <c r="B1753" t="s">
        <v>15</v>
      </c>
      <c r="C1753" s="201">
        <v>151399</v>
      </c>
      <c r="D1753" t="s">
        <v>537</v>
      </c>
    </row>
    <row r="1754" spans="1:4" x14ac:dyDescent="0.35">
      <c r="A1754" s="202">
        <v>190</v>
      </c>
      <c r="B1754" t="s">
        <v>15</v>
      </c>
      <c r="C1754" s="201">
        <v>151704</v>
      </c>
      <c r="D1754" t="s">
        <v>253</v>
      </c>
    </row>
    <row r="1755" spans="1:4" x14ac:dyDescent="0.35">
      <c r="A1755" s="202">
        <v>190</v>
      </c>
      <c r="B1755" t="s">
        <v>15</v>
      </c>
      <c r="C1755" s="201">
        <v>190501</v>
      </c>
      <c r="D1755" t="s">
        <v>372</v>
      </c>
    </row>
    <row r="1756" spans="1:4" x14ac:dyDescent="0.35">
      <c r="A1756" s="202">
        <v>190</v>
      </c>
      <c r="B1756" t="s">
        <v>15</v>
      </c>
      <c r="C1756" s="201">
        <v>190505</v>
      </c>
      <c r="D1756" t="s">
        <v>252</v>
      </c>
    </row>
    <row r="1757" spans="1:4" x14ac:dyDescent="0.35">
      <c r="A1757" s="202">
        <v>190</v>
      </c>
      <c r="B1757" t="s">
        <v>15</v>
      </c>
      <c r="C1757" s="201">
        <v>190710</v>
      </c>
      <c r="D1757" t="s">
        <v>370</v>
      </c>
    </row>
    <row r="1758" spans="1:4" x14ac:dyDescent="0.35">
      <c r="A1758" s="202">
        <v>190</v>
      </c>
      <c r="B1758" t="s">
        <v>15</v>
      </c>
      <c r="C1758" s="201">
        <v>260210</v>
      </c>
      <c r="D1758" t="s">
        <v>251</v>
      </c>
    </row>
    <row r="1759" spans="1:4" x14ac:dyDescent="0.35">
      <c r="A1759" s="202">
        <v>190</v>
      </c>
      <c r="B1759" t="s">
        <v>15</v>
      </c>
      <c r="C1759" s="201">
        <v>301901</v>
      </c>
      <c r="D1759" t="s">
        <v>369</v>
      </c>
    </row>
    <row r="1760" spans="1:4" x14ac:dyDescent="0.35">
      <c r="A1760" s="202">
        <v>190</v>
      </c>
      <c r="B1760" t="s">
        <v>15</v>
      </c>
      <c r="C1760" s="201">
        <v>303401</v>
      </c>
      <c r="D1760" t="s">
        <v>247</v>
      </c>
    </row>
    <row r="1761" spans="1:4" x14ac:dyDescent="0.35">
      <c r="A1761" s="202">
        <v>190</v>
      </c>
      <c r="B1761" t="s">
        <v>15</v>
      </c>
      <c r="C1761" s="201">
        <v>400501</v>
      </c>
      <c r="D1761" t="s">
        <v>568</v>
      </c>
    </row>
    <row r="1762" spans="1:4" x14ac:dyDescent="0.35">
      <c r="A1762" s="202">
        <v>190</v>
      </c>
      <c r="B1762" t="s">
        <v>15</v>
      </c>
      <c r="C1762" s="201">
        <v>400502</v>
      </c>
      <c r="D1762" t="s">
        <v>567</v>
      </c>
    </row>
    <row r="1763" spans="1:4" x14ac:dyDescent="0.35">
      <c r="A1763" s="202">
        <v>190</v>
      </c>
      <c r="B1763" t="s">
        <v>15</v>
      </c>
      <c r="C1763" s="201">
        <v>400503</v>
      </c>
      <c r="D1763" t="s">
        <v>566</v>
      </c>
    </row>
    <row r="1764" spans="1:4" x14ac:dyDescent="0.35">
      <c r="A1764" s="202">
        <v>190</v>
      </c>
      <c r="B1764" t="s">
        <v>15</v>
      </c>
      <c r="C1764" s="201">
        <v>400504</v>
      </c>
      <c r="D1764" t="s">
        <v>565</v>
      </c>
    </row>
    <row r="1765" spans="1:4" x14ac:dyDescent="0.35">
      <c r="A1765" s="202">
        <v>190</v>
      </c>
      <c r="B1765" t="s">
        <v>15</v>
      </c>
      <c r="C1765" s="201">
        <v>400509</v>
      </c>
      <c r="D1765" t="s">
        <v>244</v>
      </c>
    </row>
    <row r="1766" spans="1:4" x14ac:dyDescent="0.35">
      <c r="A1766" s="202">
        <v>190</v>
      </c>
      <c r="B1766" t="s">
        <v>15</v>
      </c>
      <c r="C1766" s="201">
        <v>410301</v>
      </c>
      <c r="D1766" t="s">
        <v>366</v>
      </c>
    </row>
    <row r="1767" spans="1:4" x14ac:dyDescent="0.35">
      <c r="A1767" s="202">
        <v>190</v>
      </c>
      <c r="B1767" t="s">
        <v>15</v>
      </c>
      <c r="C1767" s="201">
        <v>410303</v>
      </c>
      <c r="D1767" t="s">
        <v>365</v>
      </c>
    </row>
    <row r="1768" spans="1:4" x14ac:dyDescent="0.35">
      <c r="A1768" s="202">
        <v>190</v>
      </c>
      <c r="B1768" t="s">
        <v>15</v>
      </c>
      <c r="C1768" s="201">
        <v>430107</v>
      </c>
      <c r="D1768" t="s">
        <v>237</v>
      </c>
    </row>
    <row r="1769" spans="1:4" x14ac:dyDescent="0.35">
      <c r="A1769" s="202">
        <v>190</v>
      </c>
      <c r="B1769" t="s">
        <v>15</v>
      </c>
      <c r="C1769" s="201">
        <v>430109</v>
      </c>
      <c r="D1769" t="s">
        <v>364</v>
      </c>
    </row>
    <row r="1770" spans="1:4" x14ac:dyDescent="0.35">
      <c r="A1770" s="202">
        <v>190</v>
      </c>
      <c r="B1770" t="s">
        <v>15</v>
      </c>
      <c r="C1770" s="201">
        <v>430115</v>
      </c>
      <c r="D1770" t="s">
        <v>235</v>
      </c>
    </row>
    <row r="1771" spans="1:4" x14ac:dyDescent="0.35">
      <c r="A1771" s="202">
        <v>190</v>
      </c>
      <c r="B1771" t="s">
        <v>15</v>
      </c>
      <c r="C1771" s="201">
        <v>430120</v>
      </c>
      <c r="D1771" t="s">
        <v>233</v>
      </c>
    </row>
    <row r="1772" spans="1:4" x14ac:dyDescent="0.35">
      <c r="A1772" s="202">
        <v>190</v>
      </c>
      <c r="B1772" t="s">
        <v>15</v>
      </c>
      <c r="C1772" s="201">
        <v>430122</v>
      </c>
      <c r="D1772" t="s">
        <v>232</v>
      </c>
    </row>
    <row r="1773" spans="1:4" x14ac:dyDescent="0.35">
      <c r="A1773" s="202">
        <v>190</v>
      </c>
      <c r="B1773" t="s">
        <v>15</v>
      </c>
      <c r="C1773" s="201">
        <v>430123</v>
      </c>
      <c r="D1773" t="s">
        <v>231</v>
      </c>
    </row>
    <row r="1774" spans="1:4" x14ac:dyDescent="0.35">
      <c r="A1774" s="202">
        <v>190</v>
      </c>
      <c r="B1774" t="s">
        <v>15</v>
      </c>
      <c r="C1774" s="201">
        <v>430403</v>
      </c>
      <c r="D1774" t="s">
        <v>225</v>
      </c>
    </row>
    <row r="1775" spans="1:4" x14ac:dyDescent="0.35">
      <c r="A1775" s="202">
        <v>190</v>
      </c>
      <c r="B1775" t="s">
        <v>15</v>
      </c>
      <c r="C1775" s="201">
        <v>430405</v>
      </c>
      <c r="D1775" t="s">
        <v>223</v>
      </c>
    </row>
    <row r="1776" spans="1:4" x14ac:dyDescent="0.35">
      <c r="A1776" s="202">
        <v>190</v>
      </c>
      <c r="B1776" t="s">
        <v>15</v>
      </c>
      <c r="C1776" s="201">
        <v>440000</v>
      </c>
      <c r="D1776" t="s">
        <v>220</v>
      </c>
    </row>
    <row r="1777" spans="1:4" x14ac:dyDescent="0.35">
      <c r="A1777" s="202">
        <v>190</v>
      </c>
      <c r="B1777" t="s">
        <v>15</v>
      </c>
      <c r="C1777" s="201">
        <v>440701</v>
      </c>
      <c r="D1777" t="s">
        <v>358</v>
      </c>
    </row>
    <row r="1778" spans="1:4" x14ac:dyDescent="0.35">
      <c r="A1778" s="202">
        <v>190</v>
      </c>
      <c r="B1778" t="s">
        <v>15</v>
      </c>
      <c r="C1778" s="201">
        <v>440702</v>
      </c>
      <c r="D1778" t="s">
        <v>509</v>
      </c>
    </row>
    <row r="1779" spans="1:4" x14ac:dyDescent="0.35">
      <c r="A1779" s="202">
        <v>190</v>
      </c>
      <c r="B1779" t="s">
        <v>15</v>
      </c>
      <c r="C1779" s="201">
        <v>460302</v>
      </c>
      <c r="D1779" t="s">
        <v>420</v>
      </c>
    </row>
    <row r="1780" spans="1:4" x14ac:dyDescent="0.35">
      <c r="A1780" s="202">
        <v>190</v>
      </c>
      <c r="B1780" t="s">
        <v>15</v>
      </c>
      <c r="C1780" s="201">
        <v>460401</v>
      </c>
      <c r="D1780" t="s">
        <v>217</v>
      </c>
    </row>
    <row r="1781" spans="1:4" x14ac:dyDescent="0.35">
      <c r="A1781" s="202">
        <v>190</v>
      </c>
      <c r="B1781" t="s">
        <v>15</v>
      </c>
      <c r="C1781" s="201">
        <v>460403</v>
      </c>
      <c r="D1781" t="s">
        <v>419</v>
      </c>
    </row>
    <row r="1782" spans="1:4" x14ac:dyDescent="0.35">
      <c r="A1782" s="202">
        <v>190</v>
      </c>
      <c r="B1782" t="s">
        <v>15</v>
      </c>
      <c r="C1782" s="201">
        <v>470110</v>
      </c>
      <c r="D1782" t="s">
        <v>417</v>
      </c>
    </row>
    <row r="1783" spans="1:4" x14ac:dyDescent="0.35">
      <c r="A1783" s="202">
        <v>190</v>
      </c>
      <c r="B1783" t="s">
        <v>15</v>
      </c>
      <c r="C1783" s="201">
        <v>470303</v>
      </c>
      <c r="D1783" t="s">
        <v>214</v>
      </c>
    </row>
    <row r="1784" spans="1:4" x14ac:dyDescent="0.35">
      <c r="A1784" s="202">
        <v>190</v>
      </c>
      <c r="B1784" t="s">
        <v>15</v>
      </c>
      <c r="C1784" s="201">
        <v>470600</v>
      </c>
      <c r="D1784" t="s">
        <v>211</v>
      </c>
    </row>
    <row r="1785" spans="1:4" x14ac:dyDescent="0.35">
      <c r="A1785" s="202">
        <v>190</v>
      </c>
      <c r="B1785" t="s">
        <v>15</v>
      </c>
      <c r="C1785" s="201">
        <v>470604</v>
      </c>
      <c r="D1785" t="s">
        <v>210</v>
      </c>
    </row>
    <row r="1786" spans="1:4" x14ac:dyDescent="0.35">
      <c r="A1786" s="202">
        <v>190</v>
      </c>
      <c r="B1786" t="s">
        <v>15</v>
      </c>
      <c r="C1786" s="201">
        <v>470612</v>
      </c>
      <c r="D1786" t="s">
        <v>206</v>
      </c>
    </row>
    <row r="1787" spans="1:4" x14ac:dyDescent="0.35">
      <c r="A1787" s="202">
        <v>190</v>
      </c>
      <c r="B1787" t="s">
        <v>15</v>
      </c>
      <c r="C1787" s="201">
        <v>470613</v>
      </c>
      <c r="D1787" t="s">
        <v>205</v>
      </c>
    </row>
    <row r="1788" spans="1:4" x14ac:dyDescent="0.35">
      <c r="A1788" s="202">
        <v>190</v>
      </c>
      <c r="B1788" t="s">
        <v>15</v>
      </c>
      <c r="C1788" s="201">
        <v>470614</v>
      </c>
      <c r="D1788" t="s">
        <v>204</v>
      </c>
    </row>
    <row r="1789" spans="1:4" x14ac:dyDescent="0.35">
      <c r="A1789" s="202">
        <v>190</v>
      </c>
      <c r="B1789" t="s">
        <v>15</v>
      </c>
      <c r="C1789" s="201">
        <v>470617</v>
      </c>
      <c r="D1789" t="s">
        <v>203</v>
      </c>
    </row>
    <row r="1790" spans="1:4" x14ac:dyDescent="0.35">
      <c r="A1790" s="202">
        <v>190</v>
      </c>
      <c r="B1790" t="s">
        <v>15</v>
      </c>
      <c r="C1790" s="201">
        <v>470701</v>
      </c>
      <c r="D1790" t="s">
        <v>201</v>
      </c>
    </row>
    <row r="1791" spans="1:4" x14ac:dyDescent="0.35">
      <c r="A1791" s="202">
        <v>190</v>
      </c>
      <c r="B1791" t="s">
        <v>15</v>
      </c>
      <c r="C1791" s="201">
        <v>470704</v>
      </c>
      <c r="D1791" t="s">
        <v>199</v>
      </c>
    </row>
    <row r="1792" spans="1:4" x14ac:dyDescent="0.35">
      <c r="A1792" s="202">
        <v>190</v>
      </c>
      <c r="B1792" t="s">
        <v>15</v>
      </c>
      <c r="C1792" s="201">
        <v>470705</v>
      </c>
      <c r="D1792" t="s">
        <v>198</v>
      </c>
    </row>
    <row r="1793" spans="1:4" x14ac:dyDescent="0.35">
      <c r="A1793" s="202">
        <v>190</v>
      </c>
      <c r="B1793" t="s">
        <v>15</v>
      </c>
      <c r="C1793" s="201">
        <v>470706</v>
      </c>
      <c r="D1793" t="s">
        <v>197</v>
      </c>
    </row>
    <row r="1794" spans="1:4" x14ac:dyDescent="0.35">
      <c r="A1794" s="202">
        <v>190</v>
      </c>
      <c r="B1794" t="s">
        <v>15</v>
      </c>
      <c r="C1794" s="201">
        <v>500101</v>
      </c>
      <c r="D1794" t="s">
        <v>459</v>
      </c>
    </row>
    <row r="1795" spans="1:4" x14ac:dyDescent="0.35">
      <c r="A1795" s="202">
        <v>190</v>
      </c>
      <c r="B1795" t="s">
        <v>15</v>
      </c>
      <c r="C1795" s="201">
        <v>500102</v>
      </c>
      <c r="D1795" t="s">
        <v>458</v>
      </c>
    </row>
    <row r="1796" spans="1:4" x14ac:dyDescent="0.35">
      <c r="A1796" s="202">
        <v>190</v>
      </c>
      <c r="B1796" t="s">
        <v>15</v>
      </c>
      <c r="C1796" s="201">
        <v>500406</v>
      </c>
      <c r="D1796" t="s">
        <v>457</v>
      </c>
    </row>
    <row r="1797" spans="1:4" x14ac:dyDescent="0.35">
      <c r="A1797" s="202">
        <v>190</v>
      </c>
      <c r="B1797" t="s">
        <v>15</v>
      </c>
      <c r="C1797" s="201">
        <v>500605</v>
      </c>
      <c r="D1797" t="s">
        <v>456</v>
      </c>
    </row>
    <row r="1798" spans="1:4" x14ac:dyDescent="0.35">
      <c r="A1798" s="202">
        <v>190</v>
      </c>
      <c r="B1798" t="s">
        <v>15</v>
      </c>
      <c r="C1798" s="201">
        <v>500701</v>
      </c>
      <c r="D1798" t="s">
        <v>455</v>
      </c>
    </row>
    <row r="1799" spans="1:4" x14ac:dyDescent="0.35">
      <c r="A1799" s="202">
        <v>190</v>
      </c>
      <c r="B1799" t="s">
        <v>15</v>
      </c>
      <c r="C1799" s="201">
        <v>510602</v>
      </c>
      <c r="D1799" t="s">
        <v>189</v>
      </c>
    </row>
    <row r="1800" spans="1:4" x14ac:dyDescent="0.35">
      <c r="A1800" s="202">
        <v>190</v>
      </c>
      <c r="B1800" t="s">
        <v>15</v>
      </c>
      <c r="C1800" s="201">
        <v>510701</v>
      </c>
      <c r="D1800" t="s">
        <v>187</v>
      </c>
    </row>
    <row r="1801" spans="1:4" x14ac:dyDescent="0.35">
      <c r="A1801" s="202">
        <v>190</v>
      </c>
      <c r="B1801" t="s">
        <v>15</v>
      </c>
      <c r="C1801" s="201">
        <v>510706</v>
      </c>
      <c r="D1801" t="s">
        <v>185</v>
      </c>
    </row>
    <row r="1802" spans="1:4" x14ac:dyDescent="0.35">
      <c r="A1802" s="202">
        <v>190</v>
      </c>
      <c r="B1802" t="s">
        <v>15</v>
      </c>
      <c r="C1802" s="201">
        <v>510710</v>
      </c>
      <c r="D1802" t="s">
        <v>183</v>
      </c>
    </row>
    <row r="1803" spans="1:4" x14ac:dyDescent="0.35">
      <c r="A1803" s="202">
        <v>190</v>
      </c>
      <c r="B1803" t="s">
        <v>15</v>
      </c>
      <c r="C1803" s="201">
        <v>510711</v>
      </c>
      <c r="D1803" t="s">
        <v>182</v>
      </c>
    </row>
    <row r="1804" spans="1:4" x14ac:dyDescent="0.35">
      <c r="A1804" s="202">
        <v>190</v>
      </c>
      <c r="B1804" t="s">
        <v>15</v>
      </c>
      <c r="C1804" s="201">
        <v>510712</v>
      </c>
      <c r="D1804" t="s">
        <v>181</v>
      </c>
    </row>
    <row r="1805" spans="1:4" x14ac:dyDescent="0.35">
      <c r="A1805" s="202">
        <v>190</v>
      </c>
      <c r="B1805" t="s">
        <v>15</v>
      </c>
      <c r="C1805" s="201">
        <v>510714</v>
      </c>
      <c r="D1805" t="s">
        <v>180</v>
      </c>
    </row>
    <row r="1806" spans="1:4" x14ac:dyDescent="0.35">
      <c r="A1806" s="202">
        <v>190</v>
      </c>
      <c r="B1806" t="s">
        <v>15</v>
      </c>
      <c r="C1806" s="201">
        <v>510716</v>
      </c>
      <c r="D1806" t="s">
        <v>179</v>
      </c>
    </row>
    <row r="1807" spans="1:4" x14ac:dyDescent="0.35">
      <c r="A1807" s="202">
        <v>190</v>
      </c>
      <c r="B1807" t="s">
        <v>15</v>
      </c>
      <c r="C1807" s="201">
        <v>510801</v>
      </c>
      <c r="D1807" t="s">
        <v>178</v>
      </c>
    </row>
    <row r="1808" spans="1:4" x14ac:dyDescent="0.35">
      <c r="A1808" s="202">
        <v>190</v>
      </c>
      <c r="B1808" t="s">
        <v>15</v>
      </c>
      <c r="C1808" s="201">
        <v>510803</v>
      </c>
      <c r="D1808" t="s">
        <v>177</v>
      </c>
    </row>
    <row r="1809" spans="1:4" x14ac:dyDescent="0.35">
      <c r="A1809" s="202">
        <v>190</v>
      </c>
      <c r="B1809" t="s">
        <v>15</v>
      </c>
      <c r="C1809" s="201">
        <v>510805</v>
      </c>
      <c r="D1809" t="s">
        <v>176</v>
      </c>
    </row>
    <row r="1810" spans="1:4" x14ac:dyDescent="0.35">
      <c r="A1810" s="202">
        <v>190</v>
      </c>
      <c r="B1810" t="s">
        <v>15</v>
      </c>
      <c r="C1810" s="201">
        <v>510806</v>
      </c>
      <c r="D1810" t="s">
        <v>175</v>
      </c>
    </row>
    <row r="1811" spans="1:4" x14ac:dyDescent="0.35">
      <c r="A1811" s="202">
        <v>190</v>
      </c>
      <c r="B1811" t="s">
        <v>15</v>
      </c>
      <c r="C1811" s="201">
        <v>510809</v>
      </c>
      <c r="D1811" t="s">
        <v>174</v>
      </c>
    </row>
    <row r="1812" spans="1:4" x14ac:dyDescent="0.35">
      <c r="A1812" s="202">
        <v>190</v>
      </c>
      <c r="B1812" t="s">
        <v>15</v>
      </c>
      <c r="C1812" s="201">
        <v>510811</v>
      </c>
      <c r="D1812" t="s">
        <v>173</v>
      </c>
    </row>
    <row r="1813" spans="1:4" x14ac:dyDescent="0.35">
      <c r="A1813" s="202">
        <v>190</v>
      </c>
      <c r="B1813" t="s">
        <v>15</v>
      </c>
      <c r="C1813" s="201">
        <v>510813</v>
      </c>
      <c r="D1813" t="s">
        <v>172</v>
      </c>
    </row>
    <row r="1814" spans="1:4" x14ac:dyDescent="0.35">
      <c r="A1814" s="202">
        <v>190</v>
      </c>
      <c r="B1814" t="s">
        <v>15</v>
      </c>
      <c r="C1814" s="201">
        <v>510901</v>
      </c>
      <c r="D1814" t="s">
        <v>171</v>
      </c>
    </row>
    <row r="1815" spans="1:4" x14ac:dyDescent="0.35">
      <c r="A1815" s="202">
        <v>190</v>
      </c>
      <c r="B1815" t="s">
        <v>15</v>
      </c>
      <c r="C1815" s="201">
        <v>510902</v>
      </c>
      <c r="D1815" t="s">
        <v>170</v>
      </c>
    </row>
    <row r="1816" spans="1:4" x14ac:dyDescent="0.35">
      <c r="A1816" s="202">
        <v>190</v>
      </c>
      <c r="B1816" t="s">
        <v>15</v>
      </c>
      <c r="C1816" s="201">
        <v>510906</v>
      </c>
      <c r="D1816" t="s">
        <v>169</v>
      </c>
    </row>
    <row r="1817" spans="1:4" x14ac:dyDescent="0.35">
      <c r="A1817" s="202">
        <v>190</v>
      </c>
      <c r="B1817" t="s">
        <v>15</v>
      </c>
      <c r="C1817" s="201">
        <v>510907</v>
      </c>
      <c r="D1817" t="s">
        <v>168</v>
      </c>
    </row>
    <row r="1818" spans="1:4" x14ac:dyDescent="0.35">
      <c r="A1818" s="202">
        <v>190</v>
      </c>
      <c r="B1818" t="s">
        <v>15</v>
      </c>
      <c r="C1818" s="201">
        <v>510909</v>
      </c>
      <c r="D1818" t="s">
        <v>166</v>
      </c>
    </row>
    <row r="1819" spans="1:4" x14ac:dyDescent="0.35">
      <c r="A1819" s="202">
        <v>190</v>
      </c>
      <c r="B1819" t="s">
        <v>15</v>
      </c>
      <c r="C1819" s="201">
        <v>510910</v>
      </c>
      <c r="D1819" t="s">
        <v>165</v>
      </c>
    </row>
    <row r="1820" spans="1:4" x14ac:dyDescent="0.35">
      <c r="A1820" s="202">
        <v>190</v>
      </c>
      <c r="B1820" t="s">
        <v>15</v>
      </c>
      <c r="C1820" s="201">
        <v>510915</v>
      </c>
      <c r="D1820" t="s">
        <v>163</v>
      </c>
    </row>
    <row r="1821" spans="1:4" x14ac:dyDescent="0.35">
      <c r="A1821" s="202">
        <v>190</v>
      </c>
      <c r="B1821" t="s">
        <v>15</v>
      </c>
      <c r="C1821" s="201">
        <v>510920</v>
      </c>
      <c r="D1821" t="s">
        <v>160</v>
      </c>
    </row>
    <row r="1822" spans="1:4" x14ac:dyDescent="0.35">
      <c r="A1822" s="202">
        <v>190</v>
      </c>
      <c r="B1822" t="s">
        <v>15</v>
      </c>
      <c r="C1822" s="201">
        <v>511009</v>
      </c>
      <c r="D1822" t="s">
        <v>159</v>
      </c>
    </row>
    <row r="1823" spans="1:4" x14ac:dyDescent="0.35">
      <c r="A1823" s="202">
        <v>190</v>
      </c>
      <c r="B1823" t="s">
        <v>15</v>
      </c>
      <c r="C1823" s="201">
        <v>511012</v>
      </c>
      <c r="D1823" t="s">
        <v>158</v>
      </c>
    </row>
    <row r="1824" spans="1:4" x14ac:dyDescent="0.35">
      <c r="A1824" s="202">
        <v>190</v>
      </c>
      <c r="B1824" t="s">
        <v>15</v>
      </c>
      <c r="C1824" s="201">
        <v>512201</v>
      </c>
      <c r="D1824" t="s">
        <v>156</v>
      </c>
    </row>
    <row r="1825" spans="1:4" x14ac:dyDescent="0.35">
      <c r="A1825" s="202">
        <v>190</v>
      </c>
      <c r="B1825" t="s">
        <v>15</v>
      </c>
      <c r="C1825" s="201">
        <v>513101</v>
      </c>
      <c r="D1825" t="s">
        <v>336</v>
      </c>
    </row>
    <row r="1826" spans="1:4" x14ac:dyDescent="0.35">
      <c r="A1826" s="202">
        <v>190</v>
      </c>
      <c r="B1826" t="s">
        <v>15</v>
      </c>
      <c r="C1826" s="201">
        <v>513103</v>
      </c>
      <c r="D1826" t="s">
        <v>335</v>
      </c>
    </row>
    <row r="1827" spans="1:4" x14ac:dyDescent="0.35">
      <c r="A1827" s="202">
        <v>190</v>
      </c>
      <c r="B1827" t="s">
        <v>15</v>
      </c>
      <c r="C1827" s="201">
        <v>513104</v>
      </c>
      <c r="D1827" t="s">
        <v>334</v>
      </c>
    </row>
    <row r="1828" spans="1:4" x14ac:dyDescent="0.35">
      <c r="A1828" s="202">
        <v>190</v>
      </c>
      <c r="B1828" t="s">
        <v>15</v>
      </c>
      <c r="C1828" s="201">
        <v>513501</v>
      </c>
      <c r="D1828" t="s">
        <v>150</v>
      </c>
    </row>
    <row r="1829" spans="1:4" x14ac:dyDescent="0.35">
      <c r="A1829" s="202">
        <v>190</v>
      </c>
      <c r="B1829" t="s">
        <v>15</v>
      </c>
      <c r="C1829" s="201">
        <v>513502</v>
      </c>
      <c r="D1829" t="s">
        <v>149</v>
      </c>
    </row>
    <row r="1830" spans="1:4" x14ac:dyDescent="0.35">
      <c r="A1830" s="202">
        <v>190</v>
      </c>
      <c r="B1830" t="s">
        <v>15</v>
      </c>
      <c r="C1830" s="201">
        <v>513503</v>
      </c>
      <c r="D1830" t="s">
        <v>148</v>
      </c>
    </row>
    <row r="1831" spans="1:4" x14ac:dyDescent="0.35">
      <c r="A1831" s="202">
        <v>190</v>
      </c>
      <c r="B1831" t="s">
        <v>15</v>
      </c>
      <c r="C1831" s="201">
        <v>513599</v>
      </c>
      <c r="D1831" t="s">
        <v>147</v>
      </c>
    </row>
    <row r="1832" spans="1:4" x14ac:dyDescent="0.35">
      <c r="A1832" s="202">
        <v>190</v>
      </c>
      <c r="B1832" t="s">
        <v>15</v>
      </c>
      <c r="C1832" s="201">
        <v>513801</v>
      </c>
      <c r="D1832" t="s">
        <v>146</v>
      </c>
    </row>
    <row r="1833" spans="1:4" x14ac:dyDescent="0.35">
      <c r="A1833" s="202">
        <v>190</v>
      </c>
      <c r="B1833" t="s">
        <v>15</v>
      </c>
      <c r="C1833" s="201">
        <v>520201</v>
      </c>
      <c r="D1833" t="s">
        <v>143</v>
      </c>
    </row>
    <row r="1834" spans="1:4" x14ac:dyDescent="0.35">
      <c r="A1834" s="202">
        <v>190</v>
      </c>
      <c r="B1834" t="s">
        <v>15</v>
      </c>
      <c r="C1834" s="201">
        <v>520203</v>
      </c>
      <c r="D1834" t="s">
        <v>142</v>
      </c>
    </row>
    <row r="1835" spans="1:4" x14ac:dyDescent="0.35">
      <c r="A1835" s="202">
        <v>190</v>
      </c>
      <c r="B1835" t="s">
        <v>15</v>
      </c>
      <c r="C1835" s="201">
        <v>520205</v>
      </c>
      <c r="D1835" t="s">
        <v>140</v>
      </c>
    </row>
    <row r="1836" spans="1:4" x14ac:dyDescent="0.35">
      <c r="A1836" s="202">
        <v>190</v>
      </c>
      <c r="B1836" t="s">
        <v>15</v>
      </c>
      <c r="C1836" s="201">
        <v>520213</v>
      </c>
      <c r="D1836" t="s">
        <v>137</v>
      </c>
    </row>
    <row r="1837" spans="1:4" x14ac:dyDescent="0.35">
      <c r="A1837" s="202">
        <v>190</v>
      </c>
      <c r="B1837" t="s">
        <v>15</v>
      </c>
      <c r="C1837" s="201">
        <v>520216</v>
      </c>
      <c r="D1837" t="s">
        <v>136</v>
      </c>
    </row>
    <row r="1838" spans="1:4" x14ac:dyDescent="0.35">
      <c r="A1838" s="202">
        <v>190</v>
      </c>
      <c r="B1838" t="s">
        <v>15</v>
      </c>
      <c r="C1838" s="201">
        <v>520406</v>
      </c>
      <c r="D1838" t="s">
        <v>331</v>
      </c>
    </row>
    <row r="1839" spans="1:4" x14ac:dyDescent="0.35">
      <c r="A1839" s="202">
        <v>190</v>
      </c>
      <c r="B1839" t="s">
        <v>15</v>
      </c>
      <c r="C1839" s="201">
        <v>520408</v>
      </c>
      <c r="D1839" t="s">
        <v>330</v>
      </c>
    </row>
    <row r="1840" spans="1:4" x14ac:dyDescent="0.35">
      <c r="A1840" s="202">
        <v>190</v>
      </c>
      <c r="B1840" t="s">
        <v>15</v>
      </c>
      <c r="C1840" s="201">
        <v>520409</v>
      </c>
      <c r="D1840" t="s">
        <v>430</v>
      </c>
    </row>
    <row r="1841" spans="1:4" x14ac:dyDescent="0.35">
      <c r="A1841" s="202">
        <v>190</v>
      </c>
      <c r="B1841" t="s">
        <v>15</v>
      </c>
      <c r="C1841" s="201">
        <v>520411</v>
      </c>
      <c r="D1841" t="s">
        <v>328</v>
      </c>
    </row>
    <row r="1842" spans="1:4" x14ac:dyDescent="0.35">
      <c r="A1842" s="202">
        <v>190</v>
      </c>
      <c r="B1842" t="s">
        <v>15</v>
      </c>
      <c r="C1842" s="201">
        <v>520901</v>
      </c>
      <c r="D1842" t="s">
        <v>133</v>
      </c>
    </row>
    <row r="1843" spans="1:4" x14ac:dyDescent="0.35">
      <c r="A1843" s="202">
        <v>190</v>
      </c>
      <c r="B1843" t="s">
        <v>15</v>
      </c>
      <c r="C1843" s="201">
        <v>520904</v>
      </c>
      <c r="D1843" t="s">
        <v>132</v>
      </c>
    </row>
    <row r="1844" spans="1:4" x14ac:dyDescent="0.35">
      <c r="A1844" s="202">
        <v>190</v>
      </c>
      <c r="B1844" t="s">
        <v>15</v>
      </c>
      <c r="C1844" s="201">
        <v>520905</v>
      </c>
      <c r="D1844" t="s">
        <v>131</v>
      </c>
    </row>
    <row r="1845" spans="1:4" x14ac:dyDescent="0.35">
      <c r="A1845" s="202">
        <v>190</v>
      </c>
      <c r="B1845" t="s">
        <v>15</v>
      </c>
      <c r="C1845" s="201">
        <v>520908</v>
      </c>
      <c r="D1845" t="s">
        <v>325</v>
      </c>
    </row>
    <row r="1846" spans="1:4" x14ac:dyDescent="0.35">
      <c r="A1846" s="202">
        <v>190</v>
      </c>
      <c r="B1846" t="s">
        <v>15</v>
      </c>
      <c r="C1846" s="201">
        <v>520909</v>
      </c>
      <c r="D1846" t="s">
        <v>129</v>
      </c>
    </row>
    <row r="1847" spans="1:4" x14ac:dyDescent="0.35">
      <c r="A1847" s="202">
        <v>190</v>
      </c>
      <c r="B1847" t="s">
        <v>15</v>
      </c>
      <c r="C1847" s="201">
        <v>520910</v>
      </c>
      <c r="D1847" t="s">
        <v>128</v>
      </c>
    </row>
    <row r="1848" spans="1:4" x14ac:dyDescent="0.35">
      <c r="A1848" s="202">
        <v>190</v>
      </c>
      <c r="B1848" t="s">
        <v>15</v>
      </c>
      <c r="C1848" s="201">
        <v>520999</v>
      </c>
      <c r="D1848" t="s">
        <v>127</v>
      </c>
    </row>
    <row r="1849" spans="1:4" x14ac:dyDescent="0.35">
      <c r="A1849" s="202">
        <v>190</v>
      </c>
      <c r="B1849" t="s">
        <v>15</v>
      </c>
      <c r="C1849" s="201">
        <v>521001</v>
      </c>
      <c r="D1849" t="s">
        <v>126</v>
      </c>
    </row>
    <row r="1850" spans="1:4" x14ac:dyDescent="0.35">
      <c r="A1850" s="202">
        <v>190</v>
      </c>
      <c r="B1850" t="s">
        <v>15</v>
      </c>
      <c r="C1850" s="201">
        <v>521401</v>
      </c>
      <c r="D1850" t="s">
        <v>125</v>
      </c>
    </row>
    <row r="1851" spans="1:4" x14ac:dyDescent="0.35">
      <c r="A1851" s="202">
        <v>190</v>
      </c>
      <c r="B1851" t="s">
        <v>15</v>
      </c>
      <c r="C1851" s="201">
        <v>521701</v>
      </c>
      <c r="D1851" t="s">
        <v>478</v>
      </c>
    </row>
    <row r="1852" spans="1:4" x14ac:dyDescent="0.35">
      <c r="A1852" s="202">
        <v>190</v>
      </c>
      <c r="B1852" t="s">
        <v>15</v>
      </c>
      <c r="C1852" s="201">
        <v>521803</v>
      </c>
      <c r="D1852" t="s">
        <v>124</v>
      </c>
    </row>
    <row r="1853" spans="1:4" x14ac:dyDescent="0.35">
      <c r="A1853" s="202">
        <v>190</v>
      </c>
      <c r="B1853" t="s">
        <v>15</v>
      </c>
      <c r="C1853" s="201">
        <v>521804</v>
      </c>
      <c r="D1853" t="s">
        <v>123</v>
      </c>
    </row>
    <row r="1854" spans="1:4" x14ac:dyDescent="0.35">
      <c r="A1854" s="202">
        <v>190</v>
      </c>
      <c r="B1854" t="s">
        <v>15</v>
      </c>
      <c r="C1854" s="201">
        <v>521899</v>
      </c>
      <c r="D1854" t="s">
        <v>122</v>
      </c>
    </row>
    <row r="1855" spans="1:4" x14ac:dyDescent="0.35">
      <c r="A1855" s="202">
        <v>190</v>
      </c>
      <c r="B1855" t="s">
        <v>15</v>
      </c>
      <c r="C1855" s="201">
        <v>521903</v>
      </c>
      <c r="D1855" t="s">
        <v>412</v>
      </c>
    </row>
    <row r="1856" spans="1:4" x14ac:dyDescent="0.35">
      <c r="A1856" s="202">
        <v>190</v>
      </c>
      <c r="B1856" t="s">
        <v>15</v>
      </c>
      <c r="C1856" s="201">
        <v>521909</v>
      </c>
      <c r="D1856" t="s">
        <v>121</v>
      </c>
    </row>
    <row r="1857" spans="1:4" x14ac:dyDescent="0.35">
      <c r="A1857" s="202">
        <v>190</v>
      </c>
      <c r="B1857" t="s">
        <v>15</v>
      </c>
      <c r="C1857" s="201">
        <v>999999</v>
      </c>
      <c r="D1857" t="s">
        <v>120</v>
      </c>
    </row>
    <row r="1858" spans="1:4" x14ac:dyDescent="0.35">
      <c r="A1858" s="202">
        <v>230</v>
      </c>
      <c r="B1858" t="s">
        <v>16</v>
      </c>
      <c r="C1858" s="203" t="s">
        <v>314</v>
      </c>
      <c r="D1858" t="s">
        <v>313</v>
      </c>
    </row>
    <row r="1859" spans="1:4" x14ac:dyDescent="0.35">
      <c r="A1859" s="202">
        <v>230</v>
      </c>
      <c r="B1859" t="s">
        <v>16</v>
      </c>
      <c r="C1859" s="203" t="s">
        <v>477</v>
      </c>
      <c r="D1859" t="s">
        <v>476</v>
      </c>
    </row>
    <row r="1860" spans="1:4" x14ac:dyDescent="0.35">
      <c r="A1860" s="202">
        <v>230</v>
      </c>
      <c r="B1860" t="s">
        <v>16</v>
      </c>
      <c r="C1860" s="203" t="s">
        <v>475</v>
      </c>
      <c r="D1860" t="s">
        <v>474</v>
      </c>
    </row>
    <row r="1861" spans="1:4" x14ac:dyDescent="0.35">
      <c r="A1861" s="202">
        <v>230</v>
      </c>
      <c r="B1861" t="s">
        <v>16</v>
      </c>
      <c r="C1861" s="203" t="s">
        <v>312</v>
      </c>
      <c r="D1861" t="s">
        <v>311</v>
      </c>
    </row>
    <row r="1862" spans="1:4" x14ac:dyDescent="0.35">
      <c r="A1862" s="202">
        <v>230</v>
      </c>
      <c r="B1862" t="s">
        <v>16</v>
      </c>
      <c r="C1862" s="203" t="s">
        <v>453</v>
      </c>
      <c r="D1862" t="s">
        <v>452</v>
      </c>
    </row>
    <row r="1863" spans="1:4" x14ac:dyDescent="0.35">
      <c r="A1863" s="202">
        <v>230</v>
      </c>
      <c r="B1863" t="s">
        <v>16</v>
      </c>
      <c r="C1863" s="203" t="s">
        <v>451</v>
      </c>
      <c r="D1863" t="s">
        <v>450</v>
      </c>
    </row>
    <row r="1864" spans="1:4" x14ac:dyDescent="0.35">
      <c r="A1864" s="202">
        <v>230</v>
      </c>
      <c r="B1864" t="s">
        <v>16</v>
      </c>
      <c r="C1864" s="203" t="s">
        <v>449</v>
      </c>
      <c r="D1864" t="s">
        <v>448</v>
      </c>
    </row>
    <row r="1865" spans="1:4" x14ac:dyDescent="0.35">
      <c r="A1865" s="202">
        <v>230</v>
      </c>
      <c r="B1865" t="s">
        <v>16</v>
      </c>
      <c r="C1865" s="203" t="s">
        <v>447</v>
      </c>
      <c r="D1865" t="s">
        <v>446</v>
      </c>
    </row>
    <row r="1866" spans="1:4" x14ac:dyDescent="0.35">
      <c r="A1866" s="202">
        <v>230</v>
      </c>
      <c r="B1866" t="s">
        <v>16</v>
      </c>
      <c r="C1866" s="203" t="s">
        <v>445</v>
      </c>
      <c r="D1866" t="s">
        <v>444</v>
      </c>
    </row>
    <row r="1867" spans="1:4" x14ac:dyDescent="0.35">
      <c r="A1867" s="202">
        <v>230</v>
      </c>
      <c r="B1867" t="s">
        <v>16</v>
      </c>
      <c r="C1867" s="203" t="s">
        <v>443</v>
      </c>
      <c r="D1867" t="s">
        <v>442</v>
      </c>
    </row>
    <row r="1868" spans="1:4" x14ac:dyDescent="0.35">
      <c r="A1868" s="202">
        <v>230</v>
      </c>
      <c r="B1868" t="s">
        <v>16</v>
      </c>
      <c r="C1868" s="203" t="s">
        <v>310</v>
      </c>
      <c r="D1868" t="s">
        <v>309</v>
      </c>
    </row>
    <row r="1869" spans="1:4" x14ac:dyDescent="0.35">
      <c r="A1869" s="202">
        <v>230</v>
      </c>
      <c r="B1869" t="s">
        <v>16</v>
      </c>
      <c r="C1869" s="203" t="s">
        <v>306</v>
      </c>
      <c r="D1869" t="s">
        <v>305</v>
      </c>
    </row>
    <row r="1870" spans="1:4" x14ac:dyDescent="0.35">
      <c r="A1870" s="202">
        <v>230</v>
      </c>
      <c r="B1870" t="s">
        <v>16</v>
      </c>
      <c r="C1870" s="203" t="s">
        <v>304</v>
      </c>
      <c r="D1870" t="s">
        <v>303</v>
      </c>
    </row>
    <row r="1871" spans="1:4" x14ac:dyDescent="0.35">
      <c r="A1871" s="202">
        <v>230</v>
      </c>
      <c r="B1871" t="s">
        <v>16</v>
      </c>
      <c r="C1871" s="203" t="s">
        <v>405</v>
      </c>
      <c r="D1871" t="s">
        <v>404</v>
      </c>
    </row>
    <row r="1872" spans="1:4" x14ac:dyDescent="0.35">
      <c r="A1872" s="202">
        <v>230</v>
      </c>
      <c r="B1872" t="s">
        <v>16</v>
      </c>
      <c r="C1872" s="203" t="s">
        <v>403</v>
      </c>
      <c r="D1872" t="s">
        <v>402</v>
      </c>
    </row>
    <row r="1873" spans="1:4" x14ac:dyDescent="0.35">
      <c r="A1873" s="202">
        <v>230</v>
      </c>
      <c r="B1873" t="s">
        <v>16</v>
      </c>
      <c r="C1873" s="203" t="s">
        <v>302</v>
      </c>
      <c r="D1873" t="s">
        <v>301</v>
      </c>
    </row>
    <row r="1874" spans="1:4" x14ac:dyDescent="0.35">
      <c r="A1874" s="202">
        <v>230</v>
      </c>
      <c r="B1874" t="s">
        <v>16</v>
      </c>
      <c r="C1874" s="203" t="s">
        <v>300</v>
      </c>
      <c r="D1874" t="s">
        <v>299</v>
      </c>
    </row>
    <row r="1875" spans="1:4" x14ac:dyDescent="0.35">
      <c r="A1875" s="202">
        <v>230</v>
      </c>
      <c r="B1875" t="s">
        <v>16</v>
      </c>
      <c r="C1875" s="203" t="s">
        <v>399</v>
      </c>
      <c r="D1875" t="s">
        <v>398</v>
      </c>
    </row>
    <row r="1876" spans="1:4" x14ac:dyDescent="0.35">
      <c r="A1876" s="202">
        <v>230</v>
      </c>
      <c r="B1876" t="s">
        <v>16</v>
      </c>
      <c r="C1876" s="201">
        <v>110103</v>
      </c>
      <c r="D1876" t="s">
        <v>292</v>
      </c>
    </row>
    <row r="1877" spans="1:4" x14ac:dyDescent="0.35">
      <c r="A1877" s="202">
        <v>230</v>
      </c>
      <c r="B1877" t="s">
        <v>16</v>
      </c>
      <c r="C1877" s="201">
        <v>110201</v>
      </c>
      <c r="D1877" t="s">
        <v>291</v>
      </c>
    </row>
    <row r="1878" spans="1:4" x14ac:dyDescent="0.35">
      <c r="A1878" s="202">
        <v>230</v>
      </c>
      <c r="B1878" t="s">
        <v>16</v>
      </c>
      <c r="C1878" s="201">
        <v>110202</v>
      </c>
      <c r="D1878" t="s">
        <v>290</v>
      </c>
    </row>
    <row r="1879" spans="1:4" x14ac:dyDescent="0.35">
      <c r="A1879" s="202">
        <v>230</v>
      </c>
      <c r="B1879" t="s">
        <v>16</v>
      </c>
      <c r="C1879" s="201">
        <v>110301</v>
      </c>
      <c r="D1879" t="s">
        <v>289</v>
      </c>
    </row>
    <row r="1880" spans="1:4" x14ac:dyDescent="0.35">
      <c r="A1880" s="202">
        <v>230</v>
      </c>
      <c r="B1880" t="s">
        <v>16</v>
      </c>
      <c r="C1880" s="201">
        <v>110802</v>
      </c>
      <c r="D1880" t="s">
        <v>288</v>
      </c>
    </row>
    <row r="1881" spans="1:4" x14ac:dyDescent="0.35">
      <c r="A1881" s="202">
        <v>230</v>
      </c>
      <c r="B1881" t="s">
        <v>16</v>
      </c>
      <c r="C1881" s="201">
        <v>111001</v>
      </c>
      <c r="D1881" t="s">
        <v>287</v>
      </c>
    </row>
    <row r="1882" spans="1:4" x14ac:dyDescent="0.35">
      <c r="A1882" s="202">
        <v>230</v>
      </c>
      <c r="B1882" t="s">
        <v>16</v>
      </c>
      <c r="C1882" s="201">
        <v>111002</v>
      </c>
      <c r="D1882" t="s">
        <v>286</v>
      </c>
    </row>
    <row r="1883" spans="1:4" x14ac:dyDescent="0.35">
      <c r="A1883" s="202">
        <v>230</v>
      </c>
      <c r="B1883" t="s">
        <v>16</v>
      </c>
      <c r="C1883" s="201">
        <v>111003</v>
      </c>
      <c r="D1883" t="s">
        <v>285</v>
      </c>
    </row>
    <row r="1884" spans="1:4" x14ac:dyDescent="0.35">
      <c r="A1884" s="202">
        <v>230</v>
      </c>
      <c r="B1884" t="s">
        <v>16</v>
      </c>
      <c r="C1884" s="201">
        <v>120401</v>
      </c>
      <c r="D1884" t="s">
        <v>283</v>
      </c>
    </row>
    <row r="1885" spans="1:4" x14ac:dyDescent="0.35">
      <c r="A1885" s="202">
        <v>230</v>
      </c>
      <c r="B1885" t="s">
        <v>16</v>
      </c>
      <c r="C1885" s="201">
        <v>120402</v>
      </c>
      <c r="D1885" t="s">
        <v>569</v>
      </c>
    </row>
    <row r="1886" spans="1:4" x14ac:dyDescent="0.35">
      <c r="A1886" s="202">
        <v>230</v>
      </c>
      <c r="B1886" t="s">
        <v>16</v>
      </c>
      <c r="C1886" s="201">
        <v>120404</v>
      </c>
      <c r="D1886" t="s">
        <v>282</v>
      </c>
    </row>
    <row r="1887" spans="1:4" x14ac:dyDescent="0.35">
      <c r="A1887" s="202">
        <v>230</v>
      </c>
      <c r="B1887" t="s">
        <v>16</v>
      </c>
      <c r="C1887" s="201">
        <v>120406</v>
      </c>
      <c r="D1887" t="s">
        <v>281</v>
      </c>
    </row>
    <row r="1888" spans="1:4" x14ac:dyDescent="0.35">
      <c r="A1888" s="202">
        <v>230</v>
      </c>
      <c r="B1888" t="s">
        <v>16</v>
      </c>
      <c r="C1888" s="201">
        <v>120407</v>
      </c>
      <c r="D1888" t="s">
        <v>280</v>
      </c>
    </row>
    <row r="1889" spans="1:4" x14ac:dyDescent="0.35">
      <c r="A1889" s="202">
        <v>230</v>
      </c>
      <c r="B1889" t="s">
        <v>16</v>
      </c>
      <c r="C1889" s="201">
        <v>120411</v>
      </c>
      <c r="D1889" t="s">
        <v>279</v>
      </c>
    </row>
    <row r="1890" spans="1:4" x14ac:dyDescent="0.35">
      <c r="A1890" s="202">
        <v>230</v>
      </c>
      <c r="B1890" t="s">
        <v>16</v>
      </c>
      <c r="C1890" s="201">
        <v>120412</v>
      </c>
      <c r="D1890" t="s">
        <v>278</v>
      </c>
    </row>
    <row r="1891" spans="1:4" x14ac:dyDescent="0.35">
      <c r="A1891" s="202">
        <v>230</v>
      </c>
      <c r="B1891" t="s">
        <v>16</v>
      </c>
      <c r="C1891" s="201">
        <v>120413</v>
      </c>
      <c r="D1891" t="s">
        <v>277</v>
      </c>
    </row>
    <row r="1892" spans="1:4" x14ac:dyDescent="0.35">
      <c r="A1892" s="202">
        <v>230</v>
      </c>
      <c r="B1892" t="s">
        <v>16</v>
      </c>
      <c r="C1892" s="201">
        <v>120499</v>
      </c>
      <c r="D1892" t="s">
        <v>276</v>
      </c>
    </row>
    <row r="1893" spans="1:4" x14ac:dyDescent="0.35">
      <c r="A1893" s="202">
        <v>230</v>
      </c>
      <c r="B1893" t="s">
        <v>16</v>
      </c>
      <c r="C1893" s="201">
        <v>120500</v>
      </c>
      <c r="D1893" t="s">
        <v>275</v>
      </c>
    </row>
    <row r="1894" spans="1:4" x14ac:dyDescent="0.35">
      <c r="A1894" s="202">
        <v>230</v>
      </c>
      <c r="B1894" t="s">
        <v>16</v>
      </c>
      <c r="C1894" s="201">
        <v>120501</v>
      </c>
      <c r="D1894" t="s">
        <v>274</v>
      </c>
    </row>
    <row r="1895" spans="1:4" x14ac:dyDescent="0.35">
      <c r="A1895" s="202">
        <v>230</v>
      </c>
      <c r="B1895" t="s">
        <v>16</v>
      </c>
      <c r="C1895" s="201">
        <v>120502</v>
      </c>
      <c r="D1895" t="s">
        <v>515</v>
      </c>
    </row>
    <row r="1896" spans="1:4" x14ac:dyDescent="0.35">
      <c r="A1896" s="202">
        <v>230</v>
      </c>
      <c r="B1896" t="s">
        <v>16</v>
      </c>
      <c r="C1896" s="201">
        <v>120503</v>
      </c>
      <c r="D1896" t="s">
        <v>273</v>
      </c>
    </row>
    <row r="1897" spans="1:4" x14ac:dyDescent="0.35">
      <c r="A1897" s="202">
        <v>230</v>
      </c>
      <c r="B1897" t="s">
        <v>16</v>
      </c>
      <c r="C1897" s="201">
        <v>120504</v>
      </c>
      <c r="D1897" t="s">
        <v>272</v>
      </c>
    </row>
    <row r="1898" spans="1:4" x14ac:dyDescent="0.35">
      <c r="A1898" s="202">
        <v>230</v>
      </c>
      <c r="B1898" t="s">
        <v>16</v>
      </c>
      <c r="C1898" s="201">
        <v>120507</v>
      </c>
      <c r="D1898" t="s">
        <v>271</v>
      </c>
    </row>
    <row r="1899" spans="1:4" x14ac:dyDescent="0.35">
      <c r="A1899" s="202">
        <v>230</v>
      </c>
      <c r="B1899" t="s">
        <v>16</v>
      </c>
      <c r="C1899" s="201">
        <v>120509</v>
      </c>
      <c r="D1899" t="s">
        <v>270</v>
      </c>
    </row>
    <row r="1900" spans="1:4" x14ac:dyDescent="0.35">
      <c r="A1900" s="202">
        <v>230</v>
      </c>
      <c r="B1900" t="s">
        <v>16</v>
      </c>
      <c r="C1900" s="201">
        <v>120510</v>
      </c>
      <c r="D1900" t="s">
        <v>269</v>
      </c>
    </row>
    <row r="1901" spans="1:4" x14ac:dyDescent="0.35">
      <c r="A1901" s="202">
        <v>230</v>
      </c>
      <c r="B1901" t="s">
        <v>16</v>
      </c>
      <c r="C1901" s="201">
        <v>120601</v>
      </c>
      <c r="D1901" t="s">
        <v>391</v>
      </c>
    </row>
    <row r="1902" spans="1:4" x14ac:dyDescent="0.35">
      <c r="A1902" s="202">
        <v>230</v>
      </c>
      <c r="B1902" t="s">
        <v>16</v>
      </c>
      <c r="C1902" s="201">
        <v>120602</v>
      </c>
      <c r="D1902" t="s">
        <v>390</v>
      </c>
    </row>
    <row r="1903" spans="1:4" x14ac:dyDescent="0.35">
      <c r="A1903" s="202">
        <v>230</v>
      </c>
      <c r="B1903" t="s">
        <v>16</v>
      </c>
      <c r="C1903" s="201">
        <v>129999</v>
      </c>
      <c r="D1903" t="s">
        <v>528</v>
      </c>
    </row>
    <row r="1904" spans="1:4" x14ac:dyDescent="0.35">
      <c r="A1904" s="202">
        <v>230</v>
      </c>
      <c r="B1904" t="s">
        <v>16</v>
      </c>
      <c r="C1904" s="201">
        <v>130201</v>
      </c>
      <c r="D1904" t="s">
        <v>389</v>
      </c>
    </row>
    <row r="1905" spans="1:4" x14ac:dyDescent="0.35">
      <c r="A1905" s="202">
        <v>230</v>
      </c>
      <c r="B1905" t="s">
        <v>16</v>
      </c>
      <c r="C1905" s="201">
        <v>131102</v>
      </c>
      <c r="D1905" t="s">
        <v>268</v>
      </c>
    </row>
    <row r="1906" spans="1:4" x14ac:dyDescent="0.35">
      <c r="A1906" s="202">
        <v>230</v>
      </c>
      <c r="B1906" t="s">
        <v>16</v>
      </c>
      <c r="C1906" s="201">
        <v>131199</v>
      </c>
      <c r="D1906" t="s">
        <v>267</v>
      </c>
    </row>
    <row r="1907" spans="1:4" x14ac:dyDescent="0.35">
      <c r="A1907" s="202">
        <v>230</v>
      </c>
      <c r="B1907" t="s">
        <v>16</v>
      </c>
      <c r="C1907" s="201">
        <v>131201</v>
      </c>
      <c r="D1907" t="s">
        <v>388</v>
      </c>
    </row>
    <row r="1908" spans="1:4" x14ac:dyDescent="0.35">
      <c r="A1908" s="202">
        <v>230</v>
      </c>
      <c r="B1908" t="s">
        <v>16</v>
      </c>
      <c r="C1908" s="201">
        <v>131206</v>
      </c>
      <c r="D1908" t="s">
        <v>387</v>
      </c>
    </row>
    <row r="1909" spans="1:4" x14ac:dyDescent="0.35">
      <c r="A1909" s="202">
        <v>230</v>
      </c>
      <c r="B1909" t="s">
        <v>16</v>
      </c>
      <c r="C1909" s="201">
        <v>131207</v>
      </c>
      <c r="D1909" t="s">
        <v>386</v>
      </c>
    </row>
    <row r="1910" spans="1:4" x14ac:dyDescent="0.35">
      <c r="A1910" s="202">
        <v>230</v>
      </c>
      <c r="B1910" t="s">
        <v>16</v>
      </c>
      <c r="C1910" s="201">
        <v>131208</v>
      </c>
      <c r="D1910" t="s">
        <v>385</v>
      </c>
    </row>
    <row r="1911" spans="1:4" x14ac:dyDescent="0.35">
      <c r="A1911" s="202">
        <v>230</v>
      </c>
      <c r="B1911" t="s">
        <v>16</v>
      </c>
      <c r="C1911" s="201">
        <v>131209</v>
      </c>
      <c r="D1911" t="s">
        <v>384</v>
      </c>
    </row>
    <row r="1912" spans="1:4" x14ac:dyDescent="0.35">
      <c r="A1912" s="202">
        <v>230</v>
      </c>
      <c r="B1912" t="s">
        <v>16</v>
      </c>
      <c r="C1912" s="201">
        <v>131210</v>
      </c>
      <c r="D1912" t="s">
        <v>383</v>
      </c>
    </row>
    <row r="1913" spans="1:4" x14ac:dyDescent="0.35">
      <c r="A1913" s="202">
        <v>230</v>
      </c>
      <c r="B1913" t="s">
        <v>16</v>
      </c>
      <c r="C1913" s="201">
        <v>131211</v>
      </c>
      <c r="D1913" t="s">
        <v>382</v>
      </c>
    </row>
    <row r="1914" spans="1:4" x14ac:dyDescent="0.35">
      <c r="A1914" s="202">
        <v>230</v>
      </c>
      <c r="B1914" t="s">
        <v>16</v>
      </c>
      <c r="C1914" s="201">
        <v>131212</v>
      </c>
      <c r="D1914" t="s">
        <v>381</v>
      </c>
    </row>
    <row r="1915" spans="1:4" x14ac:dyDescent="0.35">
      <c r="A1915" s="202">
        <v>230</v>
      </c>
      <c r="B1915" t="s">
        <v>16</v>
      </c>
      <c r="C1915" s="201">
        <v>131314</v>
      </c>
      <c r="D1915" t="s">
        <v>425</v>
      </c>
    </row>
    <row r="1916" spans="1:4" x14ac:dyDescent="0.35">
      <c r="A1916" s="202">
        <v>230</v>
      </c>
      <c r="B1916" t="s">
        <v>16</v>
      </c>
      <c r="C1916" s="201">
        <v>131401</v>
      </c>
      <c r="D1916" t="s">
        <v>380</v>
      </c>
    </row>
    <row r="1917" spans="1:4" x14ac:dyDescent="0.35">
      <c r="A1917" s="202">
        <v>230</v>
      </c>
      <c r="B1917" t="s">
        <v>16</v>
      </c>
      <c r="C1917" s="201">
        <v>131402</v>
      </c>
      <c r="D1917" t="s">
        <v>379</v>
      </c>
    </row>
    <row r="1918" spans="1:4" x14ac:dyDescent="0.35">
      <c r="A1918" s="202">
        <v>230</v>
      </c>
      <c r="B1918" t="s">
        <v>16</v>
      </c>
      <c r="C1918" s="201">
        <v>131499</v>
      </c>
      <c r="D1918" t="s">
        <v>378</v>
      </c>
    </row>
    <row r="1919" spans="1:4" x14ac:dyDescent="0.35">
      <c r="A1919" s="202">
        <v>230</v>
      </c>
      <c r="B1919" t="s">
        <v>16</v>
      </c>
      <c r="C1919" s="201">
        <v>150401</v>
      </c>
      <c r="D1919" t="s">
        <v>375</v>
      </c>
    </row>
    <row r="1920" spans="1:4" x14ac:dyDescent="0.35">
      <c r="A1920" s="202">
        <v>230</v>
      </c>
      <c r="B1920" t="s">
        <v>16</v>
      </c>
      <c r="C1920" s="201">
        <v>150506</v>
      </c>
      <c r="D1920" t="s">
        <v>265</v>
      </c>
    </row>
    <row r="1921" spans="1:4" x14ac:dyDescent="0.35">
      <c r="A1921" s="202">
        <v>230</v>
      </c>
      <c r="B1921" t="s">
        <v>16</v>
      </c>
      <c r="C1921" s="201">
        <v>150507</v>
      </c>
      <c r="D1921" t="s">
        <v>264</v>
      </c>
    </row>
    <row r="1922" spans="1:4" x14ac:dyDescent="0.35">
      <c r="A1922" s="202">
        <v>230</v>
      </c>
      <c r="B1922" t="s">
        <v>16</v>
      </c>
      <c r="C1922" s="201">
        <v>150508</v>
      </c>
      <c r="D1922" t="s">
        <v>263</v>
      </c>
    </row>
    <row r="1923" spans="1:4" x14ac:dyDescent="0.35">
      <c r="A1923" s="202">
        <v>230</v>
      </c>
      <c r="B1923" t="s">
        <v>16</v>
      </c>
      <c r="C1923" s="201">
        <v>150803</v>
      </c>
      <c r="D1923" t="s">
        <v>260</v>
      </c>
    </row>
    <row r="1924" spans="1:4" x14ac:dyDescent="0.35">
      <c r="A1924" s="202">
        <v>230</v>
      </c>
      <c r="B1924" t="s">
        <v>16</v>
      </c>
      <c r="C1924" s="201">
        <v>150807</v>
      </c>
      <c r="D1924" t="s">
        <v>259</v>
      </c>
    </row>
    <row r="1925" spans="1:4" x14ac:dyDescent="0.35">
      <c r="A1925" s="202">
        <v>230</v>
      </c>
      <c r="B1925" t="s">
        <v>16</v>
      </c>
      <c r="C1925" s="201">
        <v>190505</v>
      </c>
      <c r="D1925" t="s">
        <v>252</v>
      </c>
    </row>
    <row r="1926" spans="1:4" x14ac:dyDescent="0.35">
      <c r="A1926" s="202">
        <v>230</v>
      </c>
      <c r="B1926" t="s">
        <v>16</v>
      </c>
      <c r="C1926" s="201">
        <v>190708</v>
      </c>
      <c r="D1926" t="s">
        <v>371</v>
      </c>
    </row>
    <row r="1927" spans="1:4" x14ac:dyDescent="0.35">
      <c r="A1927" s="202">
        <v>230</v>
      </c>
      <c r="B1927" t="s">
        <v>16</v>
      </c>
      <c r="C1927" s="201">
        <v>190710</v>
      </c>
      <c r="D1927" t="s">
        <v>370</v>
      </c>
    </row>
    <row r="1928" spans="1:4" x14ac:dyDescent="0.35">
      <c r="A1928" s="202">
        <v>230</v>
      </c>
      <c r="B1928" t="s">
        <v>16</v>
      </c>
      <c r="C1928" s="201">
        <v>220000</v>
      </c>
      <c r="D1928" t="s">
        <v>513</v>
      </c>
    </row>
    <row r="1929" spans="1:4" x14ac:dyDescent="0.35">
      <c r="A1929" s="202">
        <v>230</v>
      </c>
      <c r="B1929" t="s">
        <v>16</v>
      </c>
      <c r="C1929" s="201">
        <v>220302</v>
      </c>
      <c r="D1929" t="s">
        <v>512</v>
      </c>
    </row>
    <row r="1930" spans="1:4" x14ac:dyDescent="0.35">
      <c r="A1930" s="202">
        <v>230</v>
      </c>
      <c r="B1930" t="s">
        <v>16</v>
      </c>
      <c r="C1930" s="201">
        <v>260210</v>
      </c>
      <c r="D1930" t="s">
        <v>251</v>
      </c>
    </row>
    <row r="1931" spans="1:4" x14ac:dyDescent="0.35">
      <c r="A1931" s="202">
        <v>230</v>
      </c>
      <c r="B1931" t="s">
        <v>16</v>
      </c>
      <c r="C1931" s="201">
        <v>261006</v>
      </c>
      <c r="D1931" t="s">
        <v>250</v>
      </c>
    </row>
    <row r="1932" spans="1:4" x14ac:dyDescent="0.35">
      <c r="A1932" s="202">
        <v>230</v>
      </c>
      <c r="B1932" t="s">
        <v>16</v>
      </c>
      <c r="C1932" s="201">
        <v>290203</v>
      </c>
      <c r="D1932" t="s">
        <v>249</v>
      </c>
    </row>
    <row r="1933" spans="1:4" x14ac:dyDescent="0.35">
      <c r="A1933" s="202">
        <v>230</v>
      </c>
      <c r="B1933" t="s">
        <v>16</v>
      </c>
      <c r="C1933" s="201">
        <v>302502</v>
      </c>
      <c r="D1933" t="s">
        <v>368</v>
      </c>
    </row>
    <row r="1934" spans="1:4" x14ac:dyDescent="0.35">
      <c r="A1934" s="202">
        <v>230</v>
      </c>
      <c r="B1934" t="s">
        <v>16</v>
      </c>
      <c r="C1934" s="201">
        <v>303301</v>
      </c>
      <c r="D1934" t="s">
        <v>248</v>
      </c>
    </row>
    <row r="1935" spans="1:4" x14ac:dyDescent="0.35">
      <c r="A1935" s="202">
        <v>230</v>
      </c>
      <c r="B1935" t="s">
        <v>16</v>
      </c>
      <c r="C1935" s="201">
        <v>303401</v>
      </c>
      <c r="D1935" t="s">
        <v>247</v>
      </c>
    </row>
    <row r="1936" spans="1:4" x14ac:dyDescent="0.35">
      <c r="A1936" s="202">
        <v>230</v>
      </c>
      <c r="B1936" t="s">
        <v>16</v>
      </c>
      <c r="C1936" s="201">
        <v>304101</v>
      </c>
      <c r="D1936" t="s">
        <v>246</v>
      </c>
    </row>
    <row r="1937" spans="1:4" x14ac:dyDescent="0.35">
      <c r="A1937" s="202">
        <v>230</v>
      </c>
      <c r="B1937" t="s">
        <v>16</v>
      </c>
      <c r="C1937" s="201">
        <v>304401</v>
      </c>
      <c r="D1937" t="s">
        <v>245</v>
      </c>
    </row>
    <row r="1938" spans="1:4" x14ac:dyDescent="0.35">
      <c r="A1938" s="202">
        <v>230</v>
      </c>
      <c r="B1938" t="s">
        <v>16</v>
      </c>
      <c r="C1938" s="201">
        <v>310302</v>
      </c>
      <c r="D1938" t="s">
        <v>434</v>
      </c>
    </row>
    <row r="1939" spans="1:4" x14ac:dyDescent="0.35">
      <c r="A1939" s="202">
        <v>230</v>
      </c>
      <c r="B1939" t="s">
        <v>16</v>
      </c>
      <c r="C1939" s="201">
        <v>310501</v>
      </c>
      <c r="D1939" t="s">
        <v>423</v>
      </c>
    </row>
    <row r="1940" spans="1:4" x14ac:dyDescent="0.35">
      <c r="A1940" s="202">
        <v>230</v>
      </c>
      <c r="B1940" t="s">
        <v>16</v>
      </c>
      <c r="C1940" s="201">
        <v>310504</v>
      </c>
      <c r="D1940" t="s">
        <v>422</v>
      </c>
    </row>
    <row r="1941" spans="1:4" x14ac:dyDescent="0.35">
      <c r="A1941" s="202">
        <v>230</v>
      </c>
      <c r="B1941" t="s">
        <v>16</v>
      </c>
      <c r="C1941" s="201">
        <v>310507</v>
      </c>
      <c r="D1941" t="s">
        <v>421</v>
      </c>
    </row>
    <row r="1942" spans="1:4" x14ac:dyDescent="0.35">
      <c r="A1942" s="202">
        <v>230</v>
      </c>
      <c r="B1942" t="s">
        <v>16</v>
      </c>
      <c r="C1942" s="201">
        <v>310601</v>
      </c>
      <c r="D1942" t="s">
        <v>367</v>
      </c>
    </row>
    <row r="1943" spans="1:4" x14ac:dyDescent="0.35">
      <c r="A1943" s="202">
        <v>230</v>
      </c>
      <c r="B1943" t="s">
        <v>16</v>
      </c>
      <c r="C1943" s="201">
        <v>400501</v>
      </c>
      <c r="D1943" t="s">
        <v>568</v>
      </c>
    </row>
    <row r="1944" spans="1:4" x14ac:dyDescent="0.35">
      <c r="A1944" s="202">
        <v>230</v>
      </c>
      <c r="B1944" t="s">
        <v>16</v>
      </c>
      <c r="C1944" s="201">
        <v>400502</v>
      </c>
      <c r="D1944" t="s">
        <v>567</v>
      </c>
    </row>
    <row r="1945" spans="1:4" x14ac:dyDescent="0.35">
      <c r="A1945" s="202">
        <v>230</v>
      </c>
      <c r="B1945" t="s">
        <v>16</v>
      </c>
      <c r="C1945" s="201">
        <v>400503</v>
      </c>
      <c r="D1945" t="s">
        <v>566</v>
      </c>
    </row>
    <row r="1946" spans="1:4" x14ac:dyDescent="0.35">
      <c r="A1946" s="202">
        <v>230</v>
      </c>
      <c r="B1946" t="s">
        <v>16</v>
      </c>
      <c r="C1946" s="201">
        <v>400504</v>
      </c>
      <c r="D1946" t="s">
        <v>565</v>
      </c>
    </row>
    <row r="1947" spans="1:4" x14ac:dyDescent="0.35">
      <c r="A1947" s="202">
        <v>230</v>
      </c>
      <c r="B1947" t="s">
        <v>16</v>
      </c>
      <c r="C1947" s="201">
        <v>400509</v>
      </c>
      <c r="D1947" t="s">
        <v>244</v>
      </c>
    </row>
    <row r="1948" spans="1:4" x14ac:dyDescent="0.35">
      <c r="A1948" s="202">
        <v>230</v>
      </c>
      <c r="B1948" t="s">
        <v>16</v>
      </c>
      <c r="C1948" s="201">
        <v>410301</v>
      </c>
      <c r="D1948" t="s">
        <v>366</v>
      </c>
    </row>
    <row r="1949" spans="1:4" x14ac:dyDescent="0.35">
      <c r="A1949" s="202">
        <v>230</v>
      </c>
      <c r="B1949" t="s">
        <v>16</v>
      </c>
      <c r="C1949" s="201">
        <v>410303</v>
      </c>
      <c r="D1949" t="s">
        <v>365</v>
      </c>
    </row>
    <row r="1950" spans="1:4" x14ac:dyDescent="0.35">
      <c r="A1950" s="202">
        <v>230</v>
      </c>
      <c r="B1950" t="s">
        <v>16</v>
      </c>
      <c r="C1950" s="201">
        <v>410399</v>
      </c>
      <c r="D1950" t="s">
        <v>243</v>
      </c>
    </row>
    <row r="1951" spans="1:4" x14ac:dyDescent="0.35">
      <c r="A1951" s="202">
        <v>230</v>
      </c>
      <c r="B1951" t="s">
        <v>16</v>
      </c>
      <c r="C1951" s="201">
        <v>419999</v>
      </c>
      <c r="D1951" t="s">
        <v>242</v>
      </c>
    </row>
    <row r="1952" spans="1:4" x14ac:dyDescent="0.35">
      <c r="A1952" s="202">
        <v>230</v>
      </c>
      <c r="B1952" t="s">
        <v>16</v>
      </c>
      <c r="C1952" s="201">
        <v>430100</v>
      </c>
      <c r="D1952" t="s">
        <v>241</v>
      </c>
    </row>
    <row r="1953" spans="1:4" x14ac:dyDescent="0.35">
      <c r="A1953" s="202">
        <v>230</v>
      </c>
      <c r="B1953" t="s">
        <v>16</v>
      </c>
      <c r="C1953" s="201">
        <v>430107</v>
      </c>
      <c r="D1953" t="s">
        <v>237</v>
      </c>
    </row>
    <row r="1954" spans="1:4" x14ac:dyDescent="0.35">
      <c r="A1954" s="202">
        <v>230</v>
      </c>
      <c r="B1954" t="s">
        <v>16</v>
      </c>
      <c r="C1954" s="201">
        <v>430109</v>
      </c>
      <c r="D1954" t="s">
        <v>364</v>
      </c>
    </row>
    <row r="1955" spans="1:4" x14ac:dyDescent="0.35">
      <c r="A1955" s="202">
        <v>230</v>
      </c>
      <c r="B1955" t="s">
        <v>16</v>
      </c>
      <c r="C1955" s="201">
        <v>430114</v>
      </c>
      <c r="D1955" t="s">
        <v>564</v>
      </c>
    </row>
    <row r="1956" spans="1:4" x14ac:dyDescent="0.35">
      <c r="A1956" s="202">
        <v>230</v>
      </c>
      <c r="B1956" t="s">
        <v>16</v>
      </c>
      <c r="C1956" s="201">
        <v>430115</v>
      </c>
      <c r="D1956" t="s">
        <v>235</v>
      </c>
    </row>
    <row r="1957" spans="1:4" x14ac:dyDescent="0.35">
      <c r="A1957" s="202">
        <v>230</v>
      </c>
      <c r="B1957" t="s">
        <v>16</v>
      </c>
      <c r="C1957" s="201">
        <v>430120</v>
      </c>
      <c r="D1957" t="s">
        <v>233</v>
      </c>
    </row>
    <row r="1958" spans="1:4" x14ac:dyDescent="0.35">
      <c r="A1958" s="202">
        <v>230</v>
      </c>
      <c r="B1958" t="s">
        <v>16</v>
      </c>
      <c r="C1958" s="201">
        <v>430121</v>
      </c>
      <c r="D1958" t="s">
        <v>563</v>
      </c>
    </row>
    <row r="1959" spans="1:4" x14ac:dyDescent="0.35">
      <c r="A1959" s="202">
        <v>230</v>
      </c>
      <c r="B1959" t="s">
        <v>16</v>
      </c>
      <c r="C1959" s="201">
        <v>430122</v>
      </c>
      <c r="D1959" t="s">
        <v>232</v>
      </c>
    </row>
    <row r="1960" spans="1:4" x14ac:dyDescent="0.35">
      <c r="A1960" s="202">
        <v>230</v>
      </c>
      <c r="B1960" t="s">
        <v>16</v>
      </c>
      <c r="C1960" s="201">
        <v>430123</v>
      </c>
      <c r="D1960" t="s">
        <v>231</v>
      </c>
    </row>
    <row r="1961" spans="1:4" x14ac:dyDescent="0.35">
      <c r="A1961" s="202">
        <v>230</v>
      </c>
      <c r="B1961" t="s">
        <v>16</v>
      </c>
      <c r="C1961" s="201">
        <v>430302</v>
      </c>
      <c r="D1961" t="s">
        <v>229</v>
      </c>
    </row>
    <row r="1962" spans="1:4" x14ac:dyDescent="0.35">
      <c r="A1962" s="202">
        <v>230</v>
      </c>
      <c r="B1962" t="s">
        <v>16</v>
      </c>
      <c r="C1962" s="201">
        <v>430402</v>
      </c>
      <c r="D1962" t="s">
        <v>523</v>
      </c>
    </row>
    <row r="1963" spans="1:4" x14ac:dyDescent="0.35">
      <c r="A1963" s="202">
        <v>230</v>
      </c>
      <c r="B1963" t="s">
        <v>16</v>
      </c>
      <c r="C1963" s="201">
        <v>430403</v>
      </c>
      <c r="D1963" t="s">
        <v>225</v>
      </c>
    </row>
    <row r="1964" spans="1:4" x14ac:dyDescent="0.35">
      <c r="A1964" s="202">
        <v>230</v>
      </c>
      <c r="B1964" t="s">
        <v>16</v>
      </c>
      <c r="C1964" s="201">
        <v>430405</v>
      </c>
      <c r="D1964" t="s">
        <v>223</v>
      </c>
    </row>
    <row r="1965" spans="1:4" x14ac:dyDescent="0.35">
      <c r="A1965" s="202">
        <v>230</v>
      </c>
      <c r="B1965" t="s">
        <v>16</v>
      </c>
      <c r="C1965" s="201">
        <v>430407</v>
      </c>
      <c r="D1965" t="s">
        <v>222</v>
      </c>
    </row>
    <row r="1966" spans="1:4" x14ac:dyDescent="0.35">
      <c r="A1966" s="202">
        <v>230</v>
      </c>
      <c r="B1966" t="s">
        <v>16</v>
      </c>
      <c r="C1966" s="201">
        <v>430408</v>
      </c>
      <c r="D1966" t="s">
        <v>562</v>
      </c>
    </row>
    <row r="1967" spans="1:4" x14ac:dyDescent="0.35">
      <c r="A1967" s="202">
        <v>230</v>
      </c>
      <c r="B1967" t="s">
        <v>16</v>
      </c>
      <c r="C1967" s="201">
        <v>440000</v>
      </c>
      <c r="D1967" t="s">
        <v>220</v>
      </c>
    </row>
    <row r="1968" spans="1:4" x14ac:dyDescent="0.35">
      <c r="A1968" s="202">
        <v>230</v>
      </c>
      <c r="B1968" t="s">
        <v>16</v>
      </c>
      <c r="C1968" s="201">
        <v>440401</v>
      </c>
      <c r="D1968" t="s">
        <v>511</v>
      </c>
    </row>
    <row r="1969" spans="1:4" x14ac:dyDescent="0.35">
      <c r="A1969" s="202">
        <v>230</v>
      </c>
      <c r="B1969" t="s">
        <v>16</v>
      </c>
      <c r="C1969" s="201">
        <v>440403</v>
      </c>
      <c r="D1969" t="s">
        <v>510</v>
      </c>
    </row>
    <row r="1970" spans="1:4" x14ac:dyDescent="0.35">
      <c r="A1970" s="202">
        <v>230</v>
      </c>
      <c r="B1970" t="s">
        <v>16</v>
      </c>
      <c r="C1970" s="201">
        <v>440701</v>
      </c>
      <c r="D1970" t="s">
        <v>358</v>
      </c>
    </row>
    <row r="1971" spans="1:4" x14ac:dyDescent="0.35">
      <c r="A1971" s="202">
        <v>230</v>
      </c>
      <c r="B1971" t="s">
        <v>16</v>
      </c>
      <c r="C1971" s="201">
        <v>440702</v>
      </c>
      <c r="D1971" t="s">
        <v>509</v>
      </c>
    </row>
    <row r="1972" spans="1:4" x14ac:dyDescent="0.35">
      <c r="A1972" s="202">
        <v>230</v>
      </c>
      <c r="B1972" t="s">
        <v>16</v>
      </c>
      <c r="C1972" s="201">
        <v>460302</v>
      </c>
      <c r="D1972" t="s">
        <v>420</v>
      </c>
    </row>
    <row r="1973" spans="1:4" x14ac:dyDescent="0.35">
      <c r="A1973" s="202">
        <v>230</v>
      </c>
      <c r="B1973" t="s">
        <v>16</v>
      </c>
      <c r="C1973" s="201">
        <v>460401</v>
      </c>
      <c r="D1973" t="s">
        <v>217</v>
      </c>
    </row>
    <row r="1974" spans="1:4" x14ac:dyDescent="0.35">
      <c r="A1974" s="202">
        <v>230</v>
      </c>
      <c r="B1974" t="s">
        <v>16</v>
      </c>
      <c r="C1974" s="201">
        <v>470110</v>
      </c>
      <c r="D1974" t="s">
        <v>417</v>
      </c>
    </row>
    <row r="1975" spans="1:4" x14ac:dyDescent="0.35">
      <c r="A1975" s="202">
        <v>230</v>
      </c>
      <c r="B1975" t="s">
        <v>16</v>
      </c>
      <c r="C1975" s="201">
        <v>470303</v>
      </c>
      <c r="D1975" t="s">
        <v>214</v>
      </c>
    </row>
    <row r="1976" spans="1:4" x14ac:dyDescent="0.35">
      <c r="A1976" s="202">
        <v>230</v>
      </c>
      <c r="B1976" t="s">
        <v>16</v>
      </c>
      <c r="C1976" s="201">
        <v>470600</v>
      </c>
      <c r="D1976" t="s">
        <v>211</v>
      </c>
    </row>
    <row r="1977" spans="1:4" x14ac:dyDescent="0.35">
      <c r="A1977" s="202">
        <v>230</v>
      </c>
      <c r="B1977" t="s">
        <v>16</v>
      </c>
      <c r="C1977" s="201">
        <v>470604</v>
      </c>
      <c r="D1977" t="s">
        <v>210</v>
      </c>
    </row>
    <row r="1978" spans="1:4" x14ac:dyDescent="0.35">
      <c r="A1978" s="202">
        <v>230</v>
      </c>
      <c r="B1978" t="s">
        <v>16</v>
      </c>
      <c r="C1978" s="201">
        <v>470612</v>
      </c>
      <c r="D1978" t="s">
        <v>206</v>
      </c>
    </row>
    <row r="1979" spans="1:4" x14ac:dyDescent="0.35">
      <c r="A1979" s="202">
        <v>230</v>
      </c>
      <c r="B1979" t="s">
        <v>16</v>
      </c>
      <c r="C1979" s="201">
        <v>470613</v>
      </c>
      <c r="D1979" t="s">
        <v>205</v>
      </c>
    </row>
    <row r="1980" spans="1:4" x14ac:dyDescent="0.35">
      <c r="A1980" s="202">
        <v>230</v>
      </c>
      <c r="B1980" t="s">
        <v>16</v>
      </c>
      <c r="C1980" s="201">
        <v>470614</v>
      </c>
      <c r="D1980" t="s">
        <v>204</v>
      </c>
    </row>
    <row r="1981" spans="1:4" x14ac:dyDescent="0.35">
      <c r="A1981" s="202">
        <v>230</v>
      </c>
      <c r="B1981" t="s">
        <v>16</v>
      </c>
      <c r="C1981" s="201">
        <v>470617</v>
      </c>
      <c r="D1981" t="s">
        <v>203</v>
      </c>
    </row>
    <row r="1982" spans="1:4" x14ac:dyDescent="0.35">
      <c r="A1982" s="202">
        <v>230</v>
      </c>
      <c r="B1982" t="s">
        <v>16</v>
      </c>
      <c r="C1982" s="201">
        <v>470701</v>
      </c>
      <c r="D1982" t="s">
        <v>201</v>
      </c>
    </row>
    <row r="1983" spans="1:4" x14ac:dyDescent="0.35">
      <c r="A1983" s="202">
        <v>230</v>
      </c>
      <c r="B1983" t="s">
        <v>16</v>
      </c>
      <c r="C1983" s="201">
        <v>470705</v>
      </c>
      <c r="D1983" t="s">
        <v>198</v>
      </c>
    </row>
    <row r="1984" spans="1:4" x14ac:dyDescent="0.35">
      <c r="A1984" s="202">
        <v>230</v>
      </c>
      <c r="B1984" t="s">
        <v>16</v>
      </c>
      <c r="C1984" s="201">
        <v>470706</v>
      </c>
      <c r="D1984" t="s">
        <v>197</v>
      </c>
    </row>
    <row r="1985" spans="1:4" x14ac:dyDescent="0.35">
      <c r="A1985" s="202">
        <v>230</v>
      </c>
      <c r="B1985" t="s">
        <v>16</v>
      </c>
      <c r="C1985" s="201">
        <v>490101</v>
      </c>
      <c r="D1985" t="s">
        <v>493</v>
      </c>
    </row>
    <row r="1986" spans="1:4" x14ac:dyDescent="0.35">
      <c r="A1986" s="202">
        <v>230</v>
      </c>
      <c r="B1986" t="s">
        <v>16</v>
      </c>
      <c r="C1986" s="201">
        <v>490102</v>
      </c>
      <c r="D1986" t="s">
        <v>195</v>
      </c>
    </row>
    <row r="1987" spans="1:4" x14ac:dyDescent="0.35">
      <c r="A1987" s="202">
        <v>230</v>
      </c>
      <c r="B1987" t="s">
        <v>16</v>
      </c>
      <c r="C1987" s="201">
        <v>490104</v>
      </c>
      <c r="D1987" t="s">
        <v>492</v>
      </c>
    </row>
    <row r="1988" spans="1:4" x14ac:dyDescent="0.35">
      <c r="A1988" s="202">
        <v>230</v>
      </c>
      <c r="B1988" t="s">
        <v>16</v>
      </c>
      <c r="C1988" s="201">
        <v>490108</v>
      </c>
      <c r="D1988" t="s">
        <v>193</v>
      </c>
    </row>
    <row r="1989" spans="1:4" x14ac:dyDescent="0.35">
      <c r="A1989" s="202">
        <v>230</v>
      </c>
      <c r="B1989" t="s">
        <v>16</v>
      </c>
      <c r="C1989" s="201">
        <v>490205</v>
      </c>
      <c r="D1989" t="s">
        <v>192</v>
      </c>
    </row>
    <row r="1990" spans="1:4" x14ac:dyDescent="0.35">
      <c r="A1990" s="202">
        <v>230</v>
      </c>
      <c r="B1990" t="s">
        <v>16</v>
      </c>
      <c r="C1990" s="201">
        <v>490209</v>
      </c>
      <c r="D1990" t="s">
        <v>460</v>
      </c>
    </row>
    <row r="1991" spans="1:4" x14ac:dyDescent="0.35">
      <c r="A1991" s="202">
        <v>230</v>
      </c>
      <c r="B1991" t="s">
        <v>16</v>
      </c>
      <c r="C1991" s="201">
        <v>500501</v>
      </c>
      <c r="D1991" t="s">
        <v>561</v>
      </c>
    </row>
    <row r="1992" spans="1:4" x14ac:dyDescent="0.35">
      <c r="A1992" s="202">
        <v>230</v>
      </c>
      <c r="B1992" t="s">
        <v>16</v>
      </c>
      <c r="C1992" s="201">
        <v>500506</v>
      </c>
      <c r="D1992" t="s">
        <v>560</v>
      </c>
    </row>
    <row r="1993" spans="1:4" x14ac:dyDescent="0.35">
      <c r="A1993" s="202">
        <v>230</v>
      </c>
      <c r="B1993" t="s">
        <v>16</v>
      </c>
      <c r="C1993" s="201">
        <v>500507</v>
      </c>
      <c r="D1993" t="s">
        <v>559</v>
      </c>
    </row>
    <row r="1994" spans="1:4" x14ac:dyDescent="0.35">
      <c r="A1994" s="202">
        <v>230</v>
      </c>
      <c r="B1994" t="s">
        <v>16</v>
      </c>
      <c r="C1994" s="201">
        <v>500509</v>
      </c>
      <c r="D1994" t="s">
        <v>357</v>
      </c>
    </row>
    <row r="1995" spans="1:4" x14ac:dyDescent="0.35">
      <c r="A1995" s="202">
        <v>230</v>
      </c>
      <c r="B1995" t="s">
        <v>16</v>
      </c>
      <c r="C1995" s="201">
        <v>500511</v>
      </c>
      <c r="D1995" t="s">
        <v>558</v>
      </c>
    </row>
    <row r="1996" spans="1:4" x14ac:dyDescent="0.35">
      <c r="A1996" s="202">
        <v>230</v>
      </c>
      <c r="B1996" t="s">
        <v>16</v>
      </c>
      <c r="C1996" s="201">
        <v>500512</v>
      </c>
      <c r="D1996" t="s">
        <v>557</v>
      </c>
    </row>
    <row r="1997" spans="1:4" x14ac:dyDescent="0.35">
      <c r="A1997" s="202">
        <v>230</v>
      </c>
      <c r="B1997" t="s">
        <v>16</v>
      </c>
      <c r="C1997" s="201">
        <v>500599</v>
      </c>
      <c r="D1997" t="s">
        <v>556</v>
      </c>
    </row>
    <row r="1998" spans="1:4" x14ac:dyDescent="0.35">
      <c r="A1998" s="202">
        <v>230</v>
      </c>
      <c r="B1998" t="s">
        <v>16</v>
      </c>
      <c r="C1998" s="201">
        <v>510601</v>
      </c>
      <c r="D1998" t="s">
        <v>414</v>
      </c>
    </row>
    <row r="1999" spans="1:4" x14ac:dyDescent="0.35">
      <c r="A1999" s="202">
        <v>230</v>
      </c>
      <c r="B1999" t="s">
        <v>16</v>
      </c>
      <c r="C1999" s="201">
        <v>510602</v>
      </c>
      <c r="D1999" t="s">
        <v>189</v>
      </c>
    </row>
    <row r="2000" spans="1:4" x14ac:dyDescent="0.35">
      <c r="A2000" s="202">
        <v>230</v>
      </c>
      <c r="B2000" t="s">
        <v>16</v>
      </c>
      <c r="C2000" s="201">
        <v>510701</v>
      </c>
      <c r="D2000" t="s">
        <v>187</v>
      </c>
    </row>
    <row r="2001" spans="1:4" x14ac:dyDescent="0.35">
      <c r="A2001" s="202">
        <v>230</v>
      </c>
      <c r="B2001" t="s">
        <v>16</v>
      </c>
      <c r="C2001" s="201">
        <v>510706</v>
      </c>
      <c r="D2001" t="s">
        <v>185</v>
      </c>
    </row>
    <row r="2002" spans="1:4" x14ac:dyDescent="0.35">
      <c r="A2002" s="202">
        <v>230</v>
      </c>
      <c r="B2002" t="s">
        <v>16</v>
      </c>
      <c r="C2002" s="201">
        <v>510710</v>
      </c>
      <c r="D2002" t="s">
        <v>183</v>
      </c>
    </row>
    <row r="2003" spans="1:4" x14ac:dyDescent="0.35">
      <c r="A2003" s="202">
        <v>230</v>
      </c>
      <c r="B2003" t="s">
        <v>16</v>
      </c>
      <c r="C2003" s="201">
        <v>510711</v>
      </c>
      <c r="D2003" t="s">
        <v>182</v>
      </c>
    </row>
    <row r="2004" spans="1:4" x14ac:dyDescent="0.35">
      <c r="A2004" s="202">
        <v>230</v>
      </c>
      <c r="B2004" t="s">
        <v>16</v>
      </c>
      <c r="C2004" s="201">
        <v>510712</v>
      </c>
      <c r="D2004" t="s">
        <v>181</v>
      </c>
    </row>
    <row r="2005" spans="1:4" x14ac:dyDescent="0.35">
      <c r="A2005" s="202">
        <v>230</v>
      </c>
      <c r="B2005" t="s">
        <v>16</v>
      </c>
      <c r="C2005" s="201">
        <v>510714</v>
      </c>
      <c r="D2005" t="s">
        <v>180</v>
      </c>
    </row>
    <row r="2006" spans="1:4" x14ac:dyDescent="0.35">
      <c r="A2006" s="202">
        <v>230</v>
      </c>
      <c r="B2006" t="s">
        <v>16</v>
      </c>
      <c r="C2006" s="201">
        <v>510716</v>
      </c>
      <c r="D2006" t="s">
        <v>179</v>
      </c>
    </row>
    <row r="2007" spans="1:4" x14ac:dyDescent="0.35">
      <c r="A2007" s="202">
        <v>230</v>
      </c>
      <c r="B2007" t="s">
        <v>16</v>
      </c>
      <c r="C2007" s="201">
        <v>510801</v>
      </c>
      <c r="D2007" t="s">
        <v>178</v>
      </c>
    </row>
    <row r="2008" spans="1:4" x14ac:dyDescent="0.35">
      <c r="A2008" s="202">
        <v>230</v>
      </c>
      <c r="B2008" t="s">
        <v>16</v>
      </c>
      <c r="C2008" s="201">
        <v>510803</v>
      </c>
      <c r="D2008" t="s">
        <v>177</v>
      </c>
    </row>
    <row r="2009" spans="1:4" x14ac:dyDescent="0.35">
      <c r="A2009" s="202">
        <v>230</v>
      </c>
      <c r="B2009" t="s">
        <v>16</v>
      </c>
      <c r="C2009" s="201">
        <v>510805</v>
      </c>
      <c r="D2009" t="s">
        <v>176</v>
      </c>
    </row>
    <row r="2010" spans="1:4" x14ac:dyDescent="0.35">
      <c r="A2010" s="202">
        <v>230</v>
      </c>
      <c r="B2010" t="s">
        <v>16</v>
      </c>
      <c r="C2010" s="201">
        <v>510806</v>
      </c>
      <c r="D2010" t="s">
        <v>175</v>
      </c>
    </row>
    <row r="2011" spans="1:4" x14ac:dyDescent="0.35">
      <c r="A2011" s="202">
        <v>230</v>
      </c>
      <c r="B2011" t="s">
        <v>16</v>
      </c>
      <c r="C2011" s="201">
        <v>510809</v>
      </c>
      <c r="D2011" t="s">
        <v>174</v>
      </c>
    </row>
    <row r="2012" spans="1:4" x14ac:dyDescent="0.35">
      <c r="A2012" s="202">
        <v>230</v>
      </c>
      <c r="B2012" t="s">
        <v>16</v>
      </c>
      <c r="C2012" s="201">
        <v>510811</v>
      </c>
      <c r="D2012" t="s">
        <v>173</v>
      </c>
    </row>
    <row r="2013" spans="1:4" x14ac:dyDescent="0.35">
      <c r="A2013" s="202">
        <v>230</v>
      </c>
      <c r="B2013" t="s">
        <v>16</v>
      </c>
      <c r="C2013" s="201">
        <v>510813</v>
      </c>
      <c r="D2013" t="s">
        <v>172</v>
      </c>
    </row>
    <row r="2014" spans="1:4" x14ac:dyDescent="0.35">
      <c r="A2014" s="202">
        <v>230</v>
      </c>
      <c r="B2014" t="s">
        <v>16</v>
      </c>
      <c r="C2014" s="201">
        <v>510901</v>
      </c>
      <c r="D2014" t="s">
        <v>171</v>
      </c>
    </row>
    <row r="2015" spans="1:4" x14ac:dyDescent="0.35">
      <c r="A2015" s="202">
        <v>230</v>
      </c>
      <c r="B2015" t="s">
        <v>16</v>
      </c>
      <c r="C2015" s="201">
        <v>510902</v>
      </c>
      <c r="D2015" t="s">
        <v>170</v>
      </c>
    </row>
    <row r="2016" spans="1:4" x14ac:dyDescent="0.35">
      <c r="A2016" s="202">
        <v>230</v>
      </c>
      <c r="B2016" t="s">
        <v>16</v>
      </c>
      <c r="C2016" s="201">
        <v>510906</v>
      </c>
      <c r="D2016" t="s">
        <v>169</v>
      </c>
    </row>
    <row r="2017" spans="1:4" x14ac:dyDescent="0.35">
      <c r="A2017" s="202">
        <v>230</v>
      </c>
      <c r="B2017" t="s">
        <v>16</v>
      </c>
      <c r="C2017" s="201">
        <v>510907</v>
      </c>
      <c r="D2017" t="s">
        <v>168</v>
      </c>
    </row>
    <row r="2018" spans="1:4" x14ac:dyDescent="0.35">
      <c r="A2018" s="202">
        <v>230</v>
      </c>
      <c r="B2018" t="s">
        <v>16</v>
      </c>
      <c r="C2018" s="201">
        <v>510908</v>
      </c>
      <c r="D2018" t="s">
        <v>167</v>
      </c>
    </row>
    <row r="2019" spans="1:4" x14ac:dyDescent="0.35">
      <c r="A2019" s="202">
        <v>230</v>
      </c>
      <c r="B2019" t="s">
        <v>16</v>
      </c>
      <c r="C2019" s="201">
        <v>510909</v>
      </c>
      <c r="D2019" t="s">
        <v>166</v>
      </c>
    </row>
    <row r="2020" spans="1:4" x14ac:dyDescent="0.35">
      <c r="A2020" s="202">
        <v>230</v>
      </c>
      <c r="B2020" t="s">
        <v>16</v>
      </c>
      <c r="C2020" s="201">
        <v>510910</v>
      </c>
      <c r="D2020" t="s">
        <v>165</v>
      </c>
    </row>
    <row r="2021" spans="1:4" x14ac:dyDescent="0.35">
      <c r="A2021" s="202">
        <v>230</v>
      </c>
      <c r="B2021" t="s">
        <v>16</v>
      </c>
      <c r="C2021" s="201">
        <v>510911</v>
      </c>
      <c r="D2021" t="s">
        <v>164</v>
      </c>
    </row>
    <row r="2022" spans="1:4" x14ac:dyDescent="0.35">
      <c r="A2022" s="202">
        <v>230</v>
      </c>
      <c r="B2022" t="s">
        <v>16</v>
      </c>
      <c r="C2022" s="201">
        <v>510915</v>
      </c>
      <c r="D2022" t="s">
        <v>163</v>
      </c>
    </row>
    <row r="2023" spans="1:4" x14ac:dyDescent="0.35">
      <c r="A2023" s="202">
        <v>230</v>
      </c>
      <c r="B2023" t="s">
        <v>16</v>
      </c>
      <c r="C2023" s="201">
        <v>510919</v>
      </c>
      <c r="D2023" t="s">
        <v>161</v>
      </c>
    </row>
    <row r="2024" spans="1:4" x14ac:dyDescent="0.35">
      <c r="A2024" s="202">
        <v>230</v>
      </c>
      <c r="B2024" t="s">
        <v>16</v>
      </c>
      <c r="C2024" s="201">
        <v>510920</v>
      </c>
      <c r="D2024" t="s">
        <v>160</v>
      </c>
    </row>
    <row r="2025" spans="1:4" x14ac:dyDescent="0.35">
      <c r="A2025" s="202">
        <v>230</v>
      </c>
      <c r="B2025" t="s">
        <v>16</v>
      </c>
      <c r="C2025" s="201">
        <v>511009</v>
      </c>
      <c r="D2025" t="s">
        <v>159</v>
      </c>
    </row>
    <row r="2026" spans="1:4" x14ac:dyDescent="0.35">
      <c r="A2026" s="202">
        <v>230</v>
      </c>
      <c r="B2026" t="s">
        <v>16</v>
      </c>
      <c r="C2026" s="201">
        <v>511012</v>
      </c>
      <c r="D2026" t="s">
        <v>158</v>
      </c>
    </row>
    <row r="2027" spans="1:4" x14ac:dyDescent="0.35">
      <c r="A2027" s="202">
        <v>230</v>
      </c>
      <c r="B2027" t="s">
        <v>16</v>
      </c>
      <c r="C2027" s="201">
        <v>511801</v>
      </c>
      <c r="D2027" t="s">
        <v>454</v>
      </c>
    </row>
    <row r="2028" spans="1:4" x14ac:dyDescent="0.35">
      <c r="A2028" s="202">
        <v>230</v>
      </c>
      <c r="B2028" t="s">
        <v>16</v>
      </c>
      <c r="C2028" s="201">
        <v>511802</v>
      </c>
      <c r="D2028" t="s">
        <v>344</v>
      </c>
    </row>
    <row r="2029" spans="1:4" x14ac:dyDescent="0.35">
      <c r="A2029" s="202">
        <v>230</v>
      </c>
      <c r="B2029" t="s">
        <v>16</v>
      </c>
      <c r="C2029" s="201">
        <v>511803</v>
      </c>
      <c r="D2029" t="s">
        <v>343</v>
      </c>
    </row>
    <row r="2030" spans="1:4" x14ac:dyDescent="0.35">
      <c r="A2030" s="202">
        <v>230</v>
      </c>
      <c r="B2030" t="s">
        <v>16</v>
      </c>
      <c r="C2030" s="201">
        <v>511804</v>
      </c>
      <c r="D2030" t="s">
        <v>342</v>
      </c>
    </row>
    <row r="2031" spans="1:4" x14ac:dyDescent="0.35">
      <c r="A2031" s="202">
        <v>230</v>
      </c>
      <c r="B2031" t="s">
        <v>16</v>
      </c>
      <c r="C2031" s="201">
        <v>512201</v>
      </c>
      <c r="D2031" t="s">
        <v>156</v>
      </c>
    </row>
    <row r="2032" spans="1:4" x14ac:dyDescent="0.35">
      <c r="A2032" s="202">
        <v>230</v>
      </c>
      <c r="B2032" t="s">
        <v>16</v>
      </c>
      <c r="C2032" s="201">
        <v>512601</v>
      </c>
      <c r="D2032" t="s">
        <v>152</v>
      </c>
    </row>
    <row r="2033" spans="1:4" x14ac:dyDescent="0.35">
      <c r="A2033" s="202">
        <v>230</v>
      </c>
      <c r="B2033" t="s">
        <v>16</v>
      </c>
      <c r="C2033" s="201">
        <v>512604</v>
      </c>
      <c r="D2033" t="s">
        <v>151</v>
      </c>
    </row>
    <row r="2034" spans="1:4" x14ac:dyDescent="0.35">
      <c r="A2034" s="202">
        <v>230</v>
      </c>
      <c r="B2034" t="s">
        <v>16</v>
      </c>
      <c r="C2034" s="201">
        <v>512605</v>
      </c>
      <c r="D2034" t="s">
        <v>337</v>
      </c>
    </row>
    <row r="2035" spans="1:4" x14ac:dyDescent="0.35">
      <c r="A2035" s="202">
        <v>230</v>
      </c>
      <c r="B2035" t="s">
        <v>16</v>
      </c>
      <c r="C2035" s="201">
        <v>513501</v>
      </c>
      <c r="D2035" t="s">
        <v>150</v>
      </c>
    </row>
    <row r="2036" spans="1:4" x14ac:dyDescent="0.35">
      <c r="A2036" s="202">
        <v>230</v>
      </c>
      <c r="B2036" t="s">
        <v>16</v>
      </c>
      <c r="C2036" s="201">
        <v>513502</v>
      </c>
      <c r="D2036" t="s">
        <v>149</v>
      </c>
    </row>
    <row r="2037" spans="1:4" x14ac:dyDescent="0.35">
      <c r="A2037" s="202">
        <v>230</v>
      </c>
      <c r="B2037" t="s">
        <v>16</v>
      </c>
      <c r="C2037" s="201">
        <v>513503</v>
      </c>
      <c r="D2037" t="s">
        <v>148</v>
      </c>
    </row>
    <row r="2038" spans="1:4" x14ac:dyDescent="0.35">
      <c r="A2038" s="202">
        <v>230</v>
      </c>
      <c r="B2038" t="s">
        <v>16</v>
      </c>
      <c r="C2038" s="201">
        <v>513599</v>
      </c>
      <c r="D2038" t="s">
        <v>147</v>
      </c>
    </row>
    <row r="2039" spans="1:4" x14ac:dyDescent="0.35">
      <c r="A2039" s="202">
        <v>230</v>
      </c>
      <c r="B2039" t="s">
        <v>16</v>
      </c>
      <c r="C2039" s="201">
        <v>513602</v>
      </c>
      <c r="D2039" t="s">
        <v>413</v>
      </c>
    </row>
    <row r="2040" spans="1:4" x14ac:dyDescent="0.35">
      <c r="A2040" s="202">
        <v>230</v>
      </c>
      <c r="B2040" t="s">
        <v>16</v>
      </c>
      <c r="C2040" s="201">
        <v>513801</v>
      </c>
      <c r="D2040" t="s">
        <v>146</v>
      </c>
    </row>
    <row r="2041" spans="1:4" x14ac:dyDescent="0.35">
      <c r="A2041" s="202">
        <v>230</v>
      </c>
      <c r="B2041" t="s">
        <v>16</v>
      </c>
      <c r="C2041" s="201">
        <v>513902</v>
      </c>
      <c r="D2041" t="s">
        <v>145</v>
      </c>
    </row>
    <row r="2042" spans="1:4" x14ac:dyDescent="0.35">
      <c r="A2042" s="202">
        <v>230</v>
      </c>
      <c r="B2042" t="s">
        <v>16</v>
      </c>
      <c r="C2042" s="201">
        <v>513999</v>
      </c>
      <c r="D2042" t="s">
        <v>144</v>
      </c>
    </row>
    <row r="2043" spans="1:4" x14ac:dyDescent="0.35">
      <c r="A2043" s="202">
        <v>230</v>
      </c>
      <c r="B2043" t="s">
        <v>16</v>
      </c>
      <c r="C2043" s="201">
        <v>520101</v>
      </c>
      <c r="D2043" t="s">
        <v>488</v>
      </c>
    </row>
    <row r="2044" spans="1:4" x14ac:dyDescent="0.35">
      <c r="A2044" s="202">
        <v>230</v>
      </c>
      <c r="B2044" t="s">
        <v>16</v>
      </c>
      <c r="C2044" s="201">
        <v>520201</v>
      </c>
      <c r="D2044" t="s">
        <v>143</v>
      </c>
    </row>
    <row r="2045" spans="1:4" x14ac:dyDescent="0.35">
      <c r="A2045" s="202">
        <v>230</v>
      </c>
      <c r="B2045" t="s">
        <v>16</v>
      </c>
      <c r="C2045" s="201">
        <v>520203</v>
      </c>
      <c r="D2045" t="s">
        <v>142</v>
      </c>
    </row>
    <row r="2046" spans="1:4" x14ac:dyDescent="0.35">
      <c r="A2046" s="202">
        <v>230</v>
      </c>
      <c r="B2046" t="s">
        <v>16</v>
      </c>
      <c r="C2046" s="201">
        <v>520205</v>
      </c>
      <c r="D2046" t="s">
        <v>140</v>
      </c>
    </row>
    <row r="2047" spans="1:4" x14ac:dyDescent="0.35">
      <c r="A2047" s="202">
        <v>230</v>
      </c>
      <c r="B2047" t="s">
        <v>16</v>
      </c>
      <c r="C2047" s="201">
        <v>520209</v>
      </c>
      <c r="D2047" t="s">
        <v>487</v>
      </c>
    </row>
    <row r="2048" spans="1:4" x14ac:dyDescent="0.35">
      <c r="A2048" s="202">
        <v>230</v>
      </c>
      <c r="B2048" t="s">
        <v>16</v>
      </c>
      <c r="C2048" s="201">
        <v>520213</v>
      </c>
      <c r="D2048" t="s">
        <v>137</v>
      </c>
    </row>
    <row r="2049" spans="1:4" x14ac:dyDescent="0.35">
      <c r="A2049" s="202">
        <v>230</v>
      </c>
      <c r="B2049" t="s">
        <v>16</v>
      </c>
      <c r="C2049" s="201">
        <v>520216</v>
      </c>
      <c r="D2049" t="s">
        <v>136</v>
      </c>
    </row>
    <row r="2050" spans="1:4" x14ac:dyDescent="0.35">
      <c r="A2050" s="202">
        <v>230</v>
      </c>
      <c r="B2050" t="s">
        <v>16</v>
      </c>
      <c r="C2050" s="201">
        <v>520401</v>
      </c>
      <c r="D2050" t="s">
        <v>135</v>
      </c>
    </row>
    <row r="2051" spans="1:4" x14ac:dyDescent="0.35">
      <c r="A2051" s="202">
        <v>230</v>
      </c>
      <c r="B2051" t="s">
        <v>16</v>
      </c>
      <c r="C2051" s="201">
        <v>520402</v>
      </c>
      <c r="D2051" t="s">
        <v>134</v>
      </c>
    </row>
    <row r="2052" spans="1:4" x14ac:dyDescent="0.35">
      <c r="A2052" s="202">
        <v>230</v>
      </c>
      <c r="B2052" t="s">
        <v>16</v>
      </c>
      <c r="C2052" s="201">
        <v>520406</v>
      </c>
      <c r="D2052" t="s">
        <v>331</v>
      </c>
    </row>
    <row r="2053" spans="1:4" x14ac:dyDescent="0.35">
      <c r="A2053" s="202">
        <v>230</v>
      </c>
      <c r="B2053" t="s">
        <v>16</v>
      </c>
      <c r="C2053" s="201">
        <v>520408</v>
      </c>
      <c r="D2053" t="s">
        <v>330</v>
      </c>
    </row>
    <row r="2054" spans="1:4" x14ac:dyDescent="0.35">
      <c r="A2054" s="202">
        <v>230</v>
      </c>
      <c r="B2054" t="s">
        <v>16</v>
      </c>
      <c r="C2054" s="201">
        <v>520410</v>
      </c>
      <c r="D2054" t="s">
        <v>329</v>
      </c>
    </row>
    <row r="2055" spans="1:4" x14ac:dyDescent="0.35">
      <c r="A2055" s="202">
        <v>230</v>
      </c>
      <c r="B2055" t="s">
        <v>16</v>
      </c>
      <c r="C2055" s="201">
        <v>520411</v>
      </c>
      <c r="D2055" t="s">
        <v>328</v>
      </c>
    </row>
    <row r="2056" spans="1:4" x14ac:dyDescent="0.35">
      <c r="A2056" s="202">
        <v>230</v>
      </c>
      <c r="B2056" t="s">
        <v>16</v>
      </c>
      <c r="C2056" s="201">
        <v>520901</v>
      </c>
      <c r="D2056" t="s">
        <v>133</v>
      </c>
    </row>
    <row r="2057" spans="1:4" x14ac:dyDescent="0.35">
      <c r="A2057" s="202">
        <v>230</v>
      </c>
      <c r="B2057" t="s">
        <v>16</v>
      </c>
      <c r="C2057" s="201">
        <v>520904</v>
      </c>
      <c r="D2057" t="s">
        <v>132</v>
      </c>
    </row>
    <row r="2058" spans="1:4" x14ac:dyDescent="0.35">
      <c r="A2058" s="202">
        <v>230</v>
      </c>
      <c r="B2058" t="s">
        <v>16</v>
      </c>
      <c r="C2058" s="201">
        <v>520905</v>
      </c>
      <c r="D2058" t="s">
        <v>131</v>
      </c>
    </row>
    <row r="2059" spans="1:4" x14ac:dyDescent="0.35">
      <c r="A2059" s="202">
        <v>230</v>
      </c>
      <c r="B2059" t="s">
        <v>16</v>
      </c>
      <c r="C2059" s="201">
        <v>520906</v>
      </c>
      <c r="D2059" t="s">
        <v>130</v>
      </c>
    </row>
    <row r="2060" spans="1:4" x14ac:dyDescent="0.35">
      <c r="A2060" s="202">
        <v>230</v>
      </c>
      <c r="B2060" t="s">
        <v>16</v>
      </c>
      <c r="C2060" s="201">
        <v>520907</v>
      </c>
      <c r="D2060" t="s">
        <v>326</v>
      </c>
    </row>
    <row r="2061" spans="1:4" x14ac:dyDescent="0.35">
      <c r="A2061" s="202">
        <v>230</v>
      </c>
      <c r="B2061" t="s">
        <v>16</v>
      </c>
      <c r="C2061" s="201">
        <v>520908</v>
      </c>
      <c r="D2061" t="s">
        <v>325</v>
      </c>
    </row>
    <row r="2062" spans="1:4" x14ac:dyDescent="0.35">
      <c r="A2062" s="202">
        <v>230</v>
      </c>
      <c r="B2062" t="s">
        <v>16</v>
      </c>
      <c r="C2062" s="201">
        <v>520909</v>
      </c>
      <c r="D2062" t="s">
        <v>129</v>
      </c>
    </row>
    <row r="2063" spans="1:4" x14ac:dyDescent="0.35">
      <c r="A2063" s="202">
        <v>230</v>
      </c>
      <c r="B2063" t="s">
        <v>16</v>
      </c>
      <c r="C2063" s="201">
        <v>520910</v>
      </c>
      <c r="D2063" t="s">
        <v>128</v>
      </c>
    </row>
    <row r="2064" spans="1:4" x14ac:dyDescent="0.35">
      <c r="A2064" s="202">
        <v>230</v>
      </c>
      <c r="B2064" t="s">
        <v>16</v>
      </c>
      <c r="C2064" s="201">
        <v>520999</v>
      </c>
      <c r="D2064" t="s">
        <v>127</v>
      </c>
    </row>
    <row r="2065" spans="1:4" x14ac:dyDescent="0.35">
      <c r="A2065" s="202">
        <v>230</v>
      </c>
      <c r="B2065" t="s">
        <v>16</v>
      </c>
      <c r="C2065" s="201">
        <v>521001</v>
      </c>
      <c r="D2065" t="s">
        <v>126</v>
      </c>
    </row>
    <row r="2066" spans="1:4" x14ac:dyDescent="0.35">
      <c r="A2066" s="202">
        <v>230</v>
      </c>
      <c r="B2066" t="s">
        <v>16</v>
      </c>
      <c r="C2066" s="201">
        <v>521401</v>
      </c>
      <c r="D2066" t="s">
        <v>125</v>
      </c>
    </row>
    <row r="2067" spans="1:4" x14ac:dyDescent="0.35">
      <c r="A2067" s="202">
        <v>230</v>
      </c>
      <c r="B2067" t="s">
        <v>16</v>
      </c>
      <c r="C2067" s="201">
        <v>521501</v>
      </c>
      <c r="D2067" t="s">
        <v>324</v>
      </c>
    </row>
    <row r="2068" spans="1:4" x14ac:dyDescent="0.35">
      <c r="A2068" s="202">
        <v>230</v>
      </c>
      <c r="B2068" t="s">
        <v>16</v>
      </c>
      <c r="C2068" s="201">
        <v>521803</v>
      </c>
      <c r="D2068" t="s">
        <v>124</v>
      </c>
    </row>
    <row r="2069" spans="1:4" x14ac:dyDescent="0.35">
      <c r="A2069" s="202">
        <v>230</v>
      </c>
      <c r="B2069" t="s">
        <v>16</v>
      </c>
      <c r="C2069" s="201">
        <v>521804</v>
      </c>
      <c r="D2069" t="s">
        <v>123</v>
      </c>
    </row>
    <row r="2070" spans="1:4" x14ac:dyDescent="0.35">
      <c r="A2070" s="202">
        <v>230</v>
      </c>
      <c r="B2070" t="s">
        <v>16</v>
      </c>
      <c r="C2070" s="201">
        <v>521899</v>
      </c>
      <c r="D2070" t="s">
        <v>122</v>
      </c>
    </row>
    <row r="2071" spans="1:4" x14ac:dyDescent="0.35">
      <c r="A2071" s="202">
        <v>230</v>
      </c>
      <c r="B2071" t="s">
        <v>16</v>
      </c>
      <c r="C2071" s="201">
        <v>521903</v>
      </c>
      <c r="D2071" t="s">
        <v>412</v>
      </c>
    </row>
    <row r="2072" spans="1:4" x14ac:dyDescent="0.35">
      <c r="A2072" s="202">
        <v>230</v>
      </c>
      <c r="B2072" t="s">
        <v>16</v>
      </c>
      <c r="C2072" s="201">
        <v>521909</v>
      </c>
      <c r="D2072" t="s">
        <v>121</v>
      </c>
    </row>
    <row r="2073" spans="1:4" x14ac:dyDescent="0.35">
      <c r="A2073" s="202">
        <v>230</v>
      </c>
      <c r="B2073" t="s">
        <v>16</v>
      </c>
      <c r="C2073" s="201">
        <v>999999</v>
      </c>
      <c r="D2073" t="s">
        <v>120</v>
      </c>
    </row>
    <row r="2074" spans="1:4" x14ac:dyDescent="0.35">
      <c r="A2074" s="204" t="s">
        <v>555</v>
      </c>
      <c r="B2074" t="s">
        <v>17</v>
      </c>
      <c r="C2074" s="203" t="s">
        <v>314</v>
      </c>
      <c r="D2074" t="s">
        <v>313</v>
      </c>
    </row>
    <row r="2075" spans="1:4" x14ac:dyDescent="0.35">
      <c r="A2075" s="204" t="s">
        <v>555</v>
      </c>
      <c r="B2075" t="s">
        <v>17</v>
      </c>
      <c r="C2075" s="203" t="s">
        <v>477</v>
      </c>
      <c r="D2075" t="s">
        <v>476</v>
      </c>
    </row>
    <row r="2076" spans="1:4" x14ac:dyDescent="0.35">
      <c r="A2076" s="204" t="s">
        <v>555</v>
      </c>
      <c r="B2076" t="s">
        <v>17</v>
      </c>
      <c r="C2076" s="203" t="s">
        <v>475</v>
      </c>
      <c r="D2076" t="s">
        <v>474</v>
      </c>
    </row>
    <row r="2077" spans="1:4" x14ac:dyDescent="0.35">
      <c r="A2077" s="204" t="s">
        <v>555</v>
      </c>
      <c r="B2077" t="s">
        <v>17</v>
      </c>
      <c r="C2077" s="203" t="s">
        <v>312</v>
      </c>
      <c r="D2077" t="s">
        <v>311</v>
      </c>
    </row>
    <row r="2078" spans="1:4" x14ac:dyDescent="0.35">
      <c r="A2078" s="204" t="s">
        <v>555</v>
      </c>
      <c r="B2078" t="s">
        <v>17</v>
      </c>
      <c r="C2078" s="203" t="s">
        <v>453</v>
      </c>
      <c r="D2078" t="s">
        <v>452</v>
      </c>
    </row>
    <row r="2079" spans="1:4" x14ac:dyDescent="0.35">
      <c r="A2079" s="204" t="s">
        <v>555</v>
      </c>
      <c r="B2079" t="s">
        <v>17</v>
      </c>
      <c r="C2079" s="203" t="s">
        <v>451</v>
      </c>
      <c r="D2079" t="s">
        <v>450</v>
      </c>
    </row>
    <row r="2080" spans="1:4" x14ac:dyDescent="0.35">
      <c r="A2080" s="204" t="s">
        <v>555</v>
      </c>
      <c r="B2080" t="s">
        <v>17</v>
      </c>
      <c r="C2080" s="203" t="s">
        <v>449</v>
      </c>
      <c r="D2080" t="s">
        <v>448</v>
      </c>
    </row>
    <row r="2081" spans="1:4" x14ac:dyDescent="0.35">
      <c r="A2081" s="204" t="s">
        <v>555</v>
      </c>
      <c r="B2081" t="s">
        <v>17</v>
      </c>
      <c r="C2081" s="203" t="s">
        <v>447</v>
      </c>
      <c r="D2081" t="s">
        <v>446</v>
      </c>
    </row>
    <row r="2082" spans="1:4" x14ac:dyDescent="0.35">
      <c r="A2082" s="204" t="s">
        <v>555</v>
      </c>
      <c r="B2082" t="s">
        <v>17</v>
      </c>
      <c r="C2082" s="203" t="s">
        <v>445</v>
      </c>
      <c r="D2082" t="s">
        <v>444</v>
      </c>
    </row>
    <row r="2083" spans="1:4" x14ac:dyDescent="0.35">
      <c r="A2083" s="204" t="s">
        <v>555</v>
      </c>
      <c r="B2083" t="s">
        <v>17</v>
      </c>
      <c r="C2083" s="203" t="s">
        <v>443</v>
      </c>
      <c r="D2083" t="s">
        <v>442</v>
      </c>
    </row>
    <row r="2084" spans="1:4" x14ac:dyDescent="0.35">
      <c r="A2084" s="204" t="s">
        <v>555</v>
      </c>
      <c r="B2084" t="s">
        <v>17</v>
      </c>
      <c r="C2084" s="203" t="s">
        <v>310</v>
      </c>
      <c r="D2084" t="s">
        <v>309</v>
      </c>
    </row>
    <row r="2085" spans="1:4" x14ac:dyDescent="0.35">
      <c r="A2085" s="204" t="s">
        <v>555</v>
      </c>
      <c r="B2085" t="s">
        <v>17</v>
      </c>
      <c r="C2085" s="203" t="s">
        <v>306</v>
      </c>
      <c r="D2085" t="s">
        <v>305</v>
      </c>
    </row>
    <row r="2086" spans="1:4" x14ac:dyDescent="0.35">
      <c r="A2086" s="204" t="s">
        <v>555</v>
      </c>
      <c r="B2086" t="s">
        <v>17</v>
      </c>
      <c r="C2086" s="203" t="s">
        <v>304</v>
      </c>
      <c r="D2086" t="s">
        <v>303</v>
      </c>
    </row>
    <row r="2087" spans="1:4" x14ac:dyDescent="0.35">
      <c r="A2087" s="204" t="s">
        <v>555</v>
      </c>
      <c r="B2087" t="s">
        <v>17</v>
      </c>
      <c r="C2087" s="203" t="s">
        <v>405</v>
      </c>
      <c r="D2087" t="s">
        <v>404</v>
      </c>
    </row>
    <row r="2088" spans="1:4" x14ac:dyDescent="0.35">
      <c r="A2088" s="204" t="s">
        <v>555</v>
      </c>
      <c r="B2088" t="s">
        <v>17</v>
      </c>
      <c r="C2088" s="203" t="s">
        <v>403</v>
      </c>
      <c r="D2088" t="s">
        <v>402</v>
      </c>
    </row>
    <row r="2089" spans="1:4" x14ac:dyDescent="0.35">
      <c r="A2089" s="204" t="s">
        <v>555</v>
      </c>
      <c r="B2089" t="s">
        <v>17</v>
      </c>
      <c r="C2089" s="203" t="s">
        <v>302</v>
      </c>
      <c r="D2089" t="s">
        <v>301</v>
      </c>
    </row>
    <row r="2090" spans="1:4" x14ac:dyDescent="0.35">
      <c r="A2090" s="204" t="s">
        <v>555</v>
      </c>
      <c r="B2090" t="s">
        <v>17</v>
      </c>
      <c r="C2090" s="203" t="s">
        <v>300</v>
      </c>
      <c r="D2090" t="s">
        <v>299</v>
      </c>
    </row>
    <row r="2091" spans="1:4" x14ac:dyDescent="0.35">
      <c r="A2091" s="204" t="s">
        <v>555</v>
      </c>
      <c r="B2091" t="s">
        <v>17</v>
      </c>
      <c r="C2091" s="203" t="s">
        <v>399</v>
      </c>
      <c r="D2091" t="s">
        <v>398</v>
      </c>
    </row>
    <row r="2092" spans="1:4" x14ac:dyDescent="0.35">
      <c r="A2092" s="204" t="s">
        <v>555</v>
      </c>
      <c r="B2092" t="s">
        <v>17</v>
      </c>
      <c r="C2092" s="201">
        <v>110103</v>
      </c>
      <c r="D2092" t="s">
        <v>292</v>
      </c>
    </row>
    <row r="2093" spans="1:4" x14ac:dyDescent="0.35">
      <c r="A2093" s="204" t="s">
        <v>555</v>
      </c>
      <c r="B2093" t="s">
        <v>17</v>
      </c>
      <c r="C2093" s="201">
        <v>110201</v>
      </c>
      <c r="D2093" t="s">
        <v>291</v>
      </c>
    </row>
    <row r="2094" spans="1:4" x14ac:dyDescent="0.35">
      <c r="A2094" s="204" t="s">
        <v>555</v>
      </c>
      <c r="B2094" t="s">
        <v>17</v>
      </c>
      <c r="C2094" s="201">
        <v>110202</v>
      </c>
      <c r="D2094" t="s">
        <v>290</v>
      </c>
    </row>
    <row r="2095" spans="1:4" x14ac:dyDescent="0.35">
      <c r="A2095" s="204" t="s">
        <v>555</v>
      </c>
      <c r="B2095" t="s">
        <v>17</v>
      </c>
      <c r="C2095" s="201">
        <v>110301</v>
      </c>
      <c r="D2095" t="s">
        <v>289</v>
      </c>
    </row>
    <row r="2096" spans="1:4" x14ac:dyDescent="0.35">
      <c r="A2096" s="204" t="s">
        <v>555</v>
      </c>
      <c r="B2096" t="s">
        <v>17</v>
      </c>
      <c r="C2096" s="201">
        <v>110802</v>
      </c>
      <c r="D2096" t="s">
        <v>288</v>
      </c>
    </row>
    <row r="2097" spans="1:4" x14ac:dyDescent="0.35">
      <c r="A2097" s="204" t="s">
        <v>555</v>
      </c>
      <c r="B2097" t="s">
        <v>17</v>
      </c>
      <c r="C2097" s="201">
        <v>111001</v>
      </c>
      <c r="D2097" t="s">
        <v>287</v>
      </c>
    </row>
    <row r="2098" spans="1:4" x14ac:dyDescent="0.35">
      <c r="A2098" s="204" t="s">
        <v>555</v>
      </c>
      <c r="B2098" t="s">
        <v>17</v>
      </c>
      <c r="C2098" s="201">
        <v>111002</v>
      </c>
      <c r="D2098" t="s">
        <v>286</v>
      </c>
    </row>
    <row r="2099" spans="1:4" x14ac:dyDescent="0.35">
      <c r="A2099" s="204" t="s">
        <v>555</v>
      </c>
      <c r="B2099" t="s">
        <v>17</v>
      </c>
      <c r="C2099" s="201">
        <v>111003</v>
      </c>
      <c r="D2099" t="s">
        <v>285</v>
      </c>
    </row>
    <row r="2100" spans="1:4" x14ac:dyDescent="0.35">
      <c r="A2100" s="204" t="s">
        <v>555</v>
      </c>
      <c r="B2100" t="s">
        <v>17</v>
      </c>
      <c r="C2100" s="201">
        <v>120401</v>
      </c>
      <c r="D2100" t="s">
        <v>283</v>
      </c>
    </row>
    <row r="2101" spans="1:4" x14ac:dyDescent="0.35">
      <c r="A2101" s="204" t="s">
        <v>555</v>
      </c>
      <c r="B2101" t="s">
        <v>17</v>
      </c>
      <c r="C2101" s="201">
        <v>120402</v>
      </c>
      <c r="D2101" t="s">
        <v>569</v>
      </c>
    </row>
    <row r="2102" spans="1:4" x14ac:dyDescent="0.35">
      <c r="A2102" s="204" t="s">
        <v>555</v>
      </c>
      <c r="B2102" t="s">
        <v>17</v>
      </c>
      <c r="C2102" s="201">
        <v>120404</v>
      </c>
      <c r="D2102" t="s">
        <v>282</v>
      </c>
    </row>
    <row r="2103" spans="1:4" x14ac:dyDescent="0.35">
      <c r="A2103" s="204" t="s">
        <v>555</v>
      </c>
      <c r="B2103" t="s">
        <v>17</v>
      </c>
      <c r="C2103" s="201">
        <v>120406</v>
      </c>
      <c r="D2103" t="s">
        <v>281</v>
      </c>
    </row>
    <row r="2104" spans="1:4" x14ac:dyDescent="0.35">
      <c r="A2104" s="204" t="s">
        <v>555</v>
      </c>
      <c r="B2104" t="s">
        <v>17</v>
      </c>
      <c r="C2104" s="201">
        <v>120407</v>
      </c>
      <c r="D2104" t="s">
        <v>280</v>
      </c>
    </row>
    <row r="2105" spans="1:4" x14ac:dyDescent="0.35">
      <c r="A2105" s="204" t="s">
        <v>555</v>
      </c>
      <c r="B2105" t="s">
        <v>17</v>
      </c>
      <c r="C2105" s="201">
        <v>120411</v>
      </c>
      <c r="D2105" t="s">
        <v>279</v>
      </c>
    </row>
    <row r="2106" spans="1:4" x14ac:dyDescent="0.35">
      <c r="A2106" s="204" t="s">
        <v>555</v>
      </c>
      <c r="B2106" t="s">
        <v>17</v>
      </c>
      <c r="C2106" s="201">
        <v>120412</v>
      </c>
      <c r="D2106" t="s">
        <v>278</v>
      </c>
    </row>
    <row r="2107" spans="1:4" x14ac:dyDescent="0.35">
      <c r="A2107" s="204" t="s">
        <v>555</v>
      </c>
      <c r="B2107" t="s">
        <v>17</v>
      </c>
      <c r="C2107" s="201">
        <v>120413</v>
      </c>
      <c r="D2107" t="s">
        <v>277</v>
      </c>
    </row>
    <row r="2108" spans="1:4" x14ac:dyDescent="0.35">
      <c r="A2108" s="204" t="s">
        <v>555</v>
      </c>
      <c r="B2108" t="s">
        <v>17</v>
      </c>
      <c r="C2108" s="201">
        <v>120499</v>
      </c>
      <c r="D2108" t="s">
        <v>276</v>
      </c>
    </row>
    <row r="2109" spans="1:4" x14ac:dyDescent="0.35">
      <c r="A2109" s="204" t="s">
        <v>555</v>
      </c>
      <c r="B2109" t="s">
        <v>17</v>
      </c>
      <c r="C2109" s="201">
        <v>120500</v>
      </c>
      <c r="D2109" t="s">
        <v>275</v>
      </c>
    </row>
    <row r="2110" spans="1:4" x14ac:dyDescent="0.35">
      <c r="A2110" s="204" t="s">
        <v>555</v>
      </c>
      <c r="B2110" t="s">
        <v>17</v>
      </c>
      <c r="C2110" s="201">
        <v>120501</v>
      </c>
      <c r="D2110" t="s">
        <v>274</v>
      </c>
    </row>
    <row r="2111" spans="1:4" x14ac:dyDescent="0.35">
      <c r="A2111" s="204" t="s">
        <v>555</v>
      </c>
      <c r="B2111" t="s">
        <v>17</v>
      </c>
      <c r="C2111" s="201">
        <v>120502</v>
      </c>
      <c r="D2111" t="s">
        <v>515</v>
      </c>
    </row>
    <row r="2112" spans="1:4" x14ac:dyDescent="0.35">
      <c r="A2112" s="204" t="s">
        <v>555</v>
      </c>
      <c r="B2112" t="s">
        <v>17</v>
      </c>
      <c r="C2112" s="201">
        <v>120503</v>
      </c>
      <c r="D2112" t="s">
        <v>273</v>
      </c>
    </row>
    <row r="2113" spans="1:4" x14ac:dyDescent="0.35">
      <c r="A2113" s="204" t="s">
        <v>555</v>
      </c>
      <c r="B2113" t="s">
        <v>17</v>
      </c>
      <c r="C2113" s="201">
        <v>120504</v>
      </c>
      <c r="D2113" t="s">
        <v>272</v>
      </c>
    </row>
    <row r="2114" spans="1:4" x14ac:dyDescent="0.35">
      <c r="A2114" s="204" t="s">
        <v>555</v>
      </c>
      <c r="B2114" t="s">
        <v>17</v>
      </c>
      <c r="C2114" s="201">
        <v>120507</v>
      </c>
      <c r="D2114" t="s">
        <v>271</v>
      </c>
    </row>
    <row r="2115" spans="1:4" x14ac:dyDescent="0.35">
      <c r="A2115" s="204" t="s">
        <v>555</v>
      </c>
      <c r="B2115" t="s">
        <v>17</v>
      </c>
      <c r="C2115" s="201">
        <v>120509</v>
      </c>
      <c r="D2115" t="s">
        <v>270</v>
      </c>
    </row>
    <row r="2116" spans="1:4" x14ac:dyDescent="0.35">
      <c r="A2116" s="204" t="s">
        <v>555</v>
      </c>
      <c r="B2116" t="s">
        <v>17</v>
      </c>
      <c r="C2116" s="201">
        <v>120510</v>
      </c>
      <c r="D2116" t="s">
        <v>269</v>
      </c>
    </row>
    <row r="2117" spans="1:4" x14ac:dyDescent="0.35">
      <c r="A2117" s="204" t="s">
        <v>555</v>
      </c>
      <c r="B2117" t="s">
        <v>17</v>
      </c>
      <c r="C2117" s="201">
        <v>120601</v>
      </c>
      <c r="D2117" t="s">
        <v>391</v>
      </c>
    </row>
    <row r="2118" spans="1:4" x14ac:dyDescent="0.35">
      <c r="A2118" s="204" t="s">
        <v>555</v>
      </c>
      <c r="B2118" t="s">
        <v>17</v>
      </c>
      <c r="C2118" s="201">
        <v>120602</v>
      </c>
      <c r="D2118" t="s">
        <v>390</v>
      </c>
    </row>
    <row r="2119" spans="1:4" x14ac:dyDescent="0.35">
      <c r="A2119" s="204" t="s">
        <v>555</v>
      </c>
      <c r="B2119" t="s">
        <v>17</v>
      </c>
      <c r="C2119" s="201">
        <v>129999</v>
      </c>
      <c r="D2119" t="s">
        <v>528</v>
      </c>
    </row>
    <row r="2120" spans="1:4" x14ac:dyDescent="0.35">
      <c r="A2120" s="204" t="s">
        <v>555</v>
      </c>
      <c r="B2120" t="s">
        <v>17</v>
      </c>
      <c r="C2120" s="201">
        <v>130201</v>
      </c>
      <c r="D2120" t="s">
        <v>389</v>
      </c>
    </row>
    <row r="2121" spans="1:4" x14ac:dyDescent="0.35">
      <c r="A2121" s="204" t="s">
        <v>555</v>
      </c>
      <c r="B2121" t="s">
        <v>17</v>
      </c>
      <c r="C2121" s="201">
        <v>131102</v>
      </c>
      <c r="D2121" t="s">
        <v>268</v>
      </c>
    </row>
    <row r="2122" spans="1:4" x14ac:dyDescent="0.35">
      <c r="A2122" s="204" t="s">
        <v>555</v>
      </c>
      <c r="B2122" t="s">
        <v>17</v>
      </c>
      <c r="C2122" s="201">
        <v>131199</v>
      </c>
      <c r="D2122" t="s">
        <v>267</v>
      </c>
    </row>
    <row r="2123" spans="1:4" x14ac:dyDescent="0.35">
      <c r="A2123" s="204" t="s">
        <v>555</v>
      </c>
      <c r="B2123" t="s">
        <v>17</v>
      </c>
      <c r="C2123" s="201">
        <v>131201</v>
      </c>
      <c r="D2123" t="s">
        <v>388</v>
      </c>
    </row>
    <row r="2124" spans="1:4" x14ac:dyDescent="0.35">
      <c r="A2124" s="204" t="s">
        <v>555</v>
      </c>
      <c r="B2124" t="s">
        <v>17</v>
      </c>
      <c r="C2124" s="201">
        <v>131206</v>
      </c>
      <c r="D2124" t="s">
        <v>387</v>
      </c>
    </row>
    <row r="2125" spans="1:4" x14ac:dyDescent="0.35">
      <c r="A2125" s="204" t="s">
        <v>555</v>
      </c>
      <c r="B2125" t="s">
        <v>17</v>
      </c>
      <c r="C2125" s="201">
        <v>131207</v>
      </c>
      <c r="D2125" t="s">
        <v>386</v>
      </c>
    </row>
    <row r="2126" spans="1:4" x14ac:dyDescent="0.35">
      <c r="A2126" s="204" t="s">
        <v>555</v>
      </c>
      <c r="B2126" t="s">
        <v>17</v>
      </c>
      <c r="C2126" s="201">
        <v>131208</v>
      </c>
      <c r="D2126" t="s">
        <v>385</v>
      </c>
    </row>
    <row r="2127" spans="1:4" x14ac:dyDescent="0.35">
      <c r="A2127" s="204" t="s">
        <v>555</v>
      </c>
      <c r="B2127" t="s">
        <v>17</v>
      </c>
      <c r="C2127" s="201">
        <v>131209</v>
      </c>
      <c r="D2127" t="s">
        <v>384</v>
      </c>
    </row>
    <row r="2128" spans="1:4" x14ac:dyDescent="0.35">
      <c r="A2128" s="204" t="s">
        <v>555</v>
      </c>
      <c r="B2128" t="s">
        <v>17</v>
      </c>
      <c r="C2128" s="201">
        <v>131210</v>
      </c>
      <c r="D2128" t="s">
        <v>383</v>
      </c>
    </row>
    <row r="2129" spans="1:4" x14ac:dyDescent="0.35">
      <c r="A2129" s="204" t="s">
        <v>555</v>
      </c>
      <c r="B2129" t="s">
        <v>17</v>
      </c>
      <c r="C2129" s="201">
        <v>131211</v>
      </c>
      <c r="D2129" t="s">
        <v>382</v>
      </c>
    </row>
    <row r="2130" spans="1:4" x14ac:dyDescent="0.35">
      <c r="A2130" s="204" t="s">
        <v>555</v>
      </c>
      <c r="B2130" t="s">
        <v>17</v>
      </c>
      <c r="C2130" s="201">
        <v>131212</v>
      </c>
      <c r="D2130" t="s">
        <v>381</v>
      </c>
    </row>
    <row r="2131" spans="1:4" x14ac:dyDescent="0.35">
      <c r="A2131" s="204" t="s">
        <v>555</v>
      </c>
      <c r="B2131" t="s">
        <v>17</v>
      </c>
      <c r="C2131" s="201">
        <v>131314</v>
      </c>
      <c r="D2131" t="s">
        <v>425</v>
      </c>
    </row>
    <row r="2132" spans="1:4" x14ac:dyDescent="0.35">
      <c r="A2132" s="204" t="s">
        <v>555</v>
      </c>
      <c r="B2132" t="s">
        <v>17</v>
      </c>
      <c r="C2132" s="201">
        <v>131401</v>
      </c>
      <c r="D2132" t="s">
        <v>380</v>
      </c>
    </row>
    <row r="2133" spans="1:4" x14ac:dyDescent="0.35">
      <c r="A2133" s="204" t="s">
        <v>555</v>
      </c>
      <c r="B2133" t="s">
        <v>17</v>
      </c>
      <c r="C2133" s="201">
        <v>131402</v>
      </c>
      <c r="D2133" t="s">
        <v>379</v>
      </c>
    </row>
    <row r="2134" spans="1:4" x14ac:dyDescent="0.35">
      <c r="A2134" s="204" t="s">
        <v>555</v>
      </c>
      <c r="B2134" t="s">
        <v>17</v>
      </c>
      <c r="C2134" s="201">
        <v>131499</v>
      </c>
      <c r="D2134" t="s">
        <v>378</v>
      </c>
    </row>
    <row r="2135" spans="1:4" x14ac:dyDescent="0.35">
      <c r="A2135" s="204" t="s">
        <v>555</v>
      </c>
      <c r="B2135" t="s">
        <v>17</v>
      </c>
      <c r="C2135" s="201">
        <v>150401</v>
      </c>
      <c r="D2135" t="s">
        <v>375</v>
      </c>
    </row>
    <row r="2136" spans="1:4" x14ac:dyDescent="0.35">
      <c r="A2136" s="204" t="s">
        <v>555</v>
      </c>
      <c r="B2136" t="s">
        <v>17</v>
      </c>
      <c r="C2136" s="201">
        <v>150506</v>
      </c>
      <c r="D2136" t="s">
        <v>265</v>
      </c>
    </row>
    <row r="2137" spans="1:4" x14ac:dyDescent="0.35">
      <c r="A2137" s="204" t="s">
        <v>555</v>
      </c>
      <c r="B2137" t="s">
        <v>17</v>
      </c>
      <c r="C2137" s="201">
        <v>150507</v>
      </c>
      <c r="D2137" t="s">
        <v>264</v>
      </c>
    </row>
    <row r="2138" spans="1:4" x14ac:dyDescent="0.35">
      <c r="A2138" s="204" t="s">
        <v>555</v>
      </c>
      <c r="B2138" t="s">
        <v>17</v>
      </c>
      <c r="C2138" s="201">
        <v>150508</v>
      </c>
      <c r="D2138" t="s">
        <v>263</v>
      </c>
    </row>
    <row r="2139" spans="1:4" x14ac:dyDescent="0.35">
      <c r="A2139" s="204" t="s">
        <v>555</v>
      </c>
      <c r="B2139" t="s">
        <v>17</v>
      </c>
      <c r="C2139" s="201">
        <v>150803</v>
      </c>
      <c r="D2139" t="s">
        <v>260</v>
      </c>
    </row>
    <row r="2140" spans="1:4" x14ac:dyDescent="0.35">
      <c r="A2140" s="204" t="s">
        <v>555</v>
      </c>
      <c r="B2140" t="s">
        <v>17</v>
      </c>
      <c r="C2140" s="201">
        <v>150807</v>
      </c>
      <c r="D2140" t="s">
        <v>259</v>
      </c>
    </row>
    <row r="2141" spans="1:4" x14ac:dyDescent="0.35">
      <c r="A2141" s="204" t="s">
        <v>555</v>
      </c>
      <c r="B2141" t="s">
        <v>17</v>
      </c>
      <c r="C2141" s="201">
        <v>190505</v>
      </c>
      <c r="D2141" t="s">
        <v>252</v>
      </c>
    </row>
    <row r="2142" spans="1:4" x14ac:dyDescent="0.35">
      <c r="A2142" s="204" t="s">
        <v>555</v>
      </c>
      <c r="B2142" t="s">
        <v>17</v>
      </c>
      <c r="C2142" s="201">
        <v>190708</v>
      </c>
      <c r="D2142" t="s">
        <v>371</v>
      </c>
    </row>
    <row r="2143" spans="1:4" x14ac:dyDescent="0.35">
      <c r="A2143" s="204" t="s">
        <v>555</v>
      </c>
      <c r="B2143" t="s">
        <v>17</v>
      </c>
      <c r="C2143" s="201">
        <v>190710</v>
      </c>
      <c r="D2143" t="s">
        <v>370</v>
      </c>
    </row>
    <row r="2144" spans="1:4" x14ac:dyDescent="0.35">
      <c r="A2144" s="204" t="s">
        <v>555</v>
      </c>
      <c r="B2144" t="s">
        <v>17</v>
      </c>
      <c r="C2144" s="201">
        <v>220000</v>
      </c>
      <c r="D2144" t="s">
        <v>513</v>
      </c>
    </row>
    <row r="2145" spans="1:4" x14ac:dyDescent="0.35">
      <c r="A2145" s="204" t="s">
        <v>555</v>
      </c>
      <c r="B2145" t="s">
        <v>17</v>
      </c>
      <c r="C2145" s="201">
        <v>220302</v>
      </c>
      <c r="D2145" t="s">
        <v>512</v>
      </c>
    </row>
    <row r="2146" spans="1:4" x14ac:dyDescent="0.35">
      <c r="A2146" s="204" t="s">
        <v>555</v>
      </c>
      <c r="B2146" t="s">
        <v>17</v>
      </c>
      <c r="C2146" s="201">
        <v>260210</v>
      </c>
      <c r="D2146" t="s">
        <v>251</v>
      </c>
    </row>
    <row r="2147" spans="1:4" x14ac:dyDescent="0.35">
      <c r="A2147" s="204" t="s">
        <v>555</v>
      </c>
      <c r="B2147" t="s">
        <v>17</v>
      </c>
      <c r="C2147" s="201">
        <v>261006</v>
      </c>
      <c r="D2147" t="s">
        <v>250</v>
      </c>
    </row>
    <row r="2148" spans="1:4" x14ac:dyDescent="0.35">
      <c r="A2148" s="204" t="s">
        <v>555</v>
      </c>
      <c r="B2148" t="s">
        <v>17</v>
      </c>
      <c r="C2148" s="201">
        <v>290203</v>
      </c>
      <c r="D2148" t="s">
        <v>249</v>
      </c>
    </row>
    <row r="2149" spans="1:4" x14ac:dyDescent="0.35">
      <c r="A2149" s="204" t="s">
        <v>555</v>
      </c>
      <c r="B2149" t="s">
        <v>17</v>
      </c>
      <c r="C2149" s="201">
        <v>302502</v>
      </c>
      <c r="D2149" t="s">
        <v>368</v>
      </c>
    </row>
    <row r="2150" spans="1:4" x14ac:dyDescent="0.35">
      <c r="A2150" s="204" t="s">
        <v>555</v>
      </c>
      <c r="B2150" t="s">
        <v>17</v>
      </c>
      <c r="C2150" s="201">
        <v>303301</v>
      </c>
      <c r="D2150" t="s">
        <v>248</v>
      </c>
    </row>
    <row r="2151" spans="1:4" x14ac:dyDescent="0.35">
      <c r="A2151" s="204" t="s">
        <v>555</v>
      </c>
      <c r="B2151" t="s">
        <v>17</v>
      </c>
      <c r="C2151" s="201">
        <v>303401</v>
      </c>
      <c r="D2151" t="s">
        <v>247</v>
      </c>
    </row>
    <row r="2152" spans="1:4" x14ac:dyDescent="0.35">
      <c r="A2152" s="204" t="s">
        <v>555</v>
      </c>
      <c r="B2152" t="s">
        <v>17</v>
      </c>
      <c r="C2152" s="201">
        <v>304101</v>
      </c>
      <c r="D2152" t="s">
        <v>246</v>
      </c>
    </row>
    <row r="2153" spans="1:4" x14ac:dyDescent="0.35">
      <c r="A2153" s="204" t="s">
        <v>555</v>
      </c>
      <c r="B2153" t="s">
        <v>17</v>
      </c>
      <c r="C2153" s="201">
        <v>304401</v>
      </c>
      <c r="D2153" t="s">
        <v>245</v>
      </c>
    </row>
    <row r="2154" spans="1:4" x14ac:dyDescent="0.35">
      <c r="A2154" s="204" t="s">
        <v>555</v>
      </c>
      <c r="B2154" t="s">
        <v>17</v>
      </c>
      <c r="C2154" s="201">
        <v>310302</v>
      </c>
      <c r="D2154" t="s">
        <v>434</v>
      </c>
    </row>
    <row r="2155" spans="1:4" x14ac:dyDescent="0.35">
      <c r="A2155" s="204" t="s">
        <v>555</v>
      </c>
      <c r="B2155" t="s">
        <v>17</v>
      </c>
      <c r="C2155" s="201">
        <v>310501</v>
      </c>
      <c r="D2155" t="s">
        <v>423</v>
      </c>
    </row>
    <row r="2156" spans="1:4" x14ac:dyDescent="0.35">
      <c r="A2156" s="204" t="s">
        <v>555</v>
      </c>
      <c r="B2156" t="s">
        <v>17</v>
      </c>
      <c r="C2156" s="201">
        <v>310504</v>
      </c>
      <c r="D2156" t="s">
        <v>422</v>
      </c>
    </row>
    <row r="2157" spans="1:4" x14ac:dyDescent="0.35">
      <c r="A2157" s="204" t="s">
        <v>555</v>
      </c>
      <c r="B2157" t="s">
        <v>17</v>
      </c>
      <c r="C2157" s="201">
        <v>310507</v>
      </c>
      <c r="D2157" t="s">
        <v>421</v>
      </c>
    </row>
    <row r="2158" spans="1:4" x14ac:dyDescent="0.35">
      <c r="A2158" s="204" t="s">
        <v>555</v>
      </c>
      <c r="B2158" t="s">
        <v>17</v>
      </c>
      <c r="C2158" s="201">
        <v>310601</v>
      </c>
      <c r="D2158" t="s">
        <v>367</v>
      </c>
    </row>
    <row r="2159" spans="1:4" x14ac:dyDescent="0.35">
      <c r="A2159" s="204" t="s">
        <v>555</v>
      </c>
      <c r="B2159" t="s">
        <v>17</v>
      </c>
      <c r="C2159" s="201">
        <v>400501</v>
      </c>
      <c r="D2159" t="s">
        <v>568</v>
      </c>
    </row>
    <row r="2160" spans="1:4" x14ac:dyDescent="0.35">
      <c r="A2160" s="204" t="s">
        <v>555</v>
      </c>
      <c r="B2160" t="s">
        <v>17</v>
      </c>
      <c r="C2160" s="201">
        <v>400502</v>
      </c>
      <c r="D2160" t="s">
        <v>567</v>
      </c>
    </row>
    <row r="2161" spans="1:4" x14ac:dyDescent="0.35">
      <c r="A2161" s="204" t="s">
        <v>555</v>
      </c>
      <c r="B2161" t="s">
        <v>17</v>
      </c>
      <c r="C2161" s="201">
        <v>400503</v>
      </c>
      <c r="D2161" t="s">
        <v>566</v>
      </c>
    </row>
    <row r="2162" spans="1:4" x14ac:dyDescent="0.35">
      <c r="A2162" s="204" t="s">
        <v>555</v>
      </c>
      <c r="B2162" t="s">
        <v>17</v>
      </c>
      <c r="C2162" s="201">
        <v>400504</v>
      </c>
      <c r="D2162" t="s">
        <v>565</v>
      </c>
    </row>
    <row r="2163" spans="1:4" x14ac:dyDescent="0.35">
      <c r="A2163" s="204" t="s">
        <v>555</v>
      </c>
      <c r="B2163" t="s">
        <v>17</v>
      </c>
      <c r="C2163" s="201">
        <v>400509</v>
      </c>
      <c r="D2163" t="s">
        <v>244</v>
      </c>
    </row>
    <row r="2164" spans="1:4" x14ac:dyDescent="0.35">
      <c r="A2164" s="204" t="s">
        <v>555</v>
      </c>
      <c r="B2164" t="s">
        <v>17</v>
      </c>
      <c r="C2164" s="201">
        <v>410301</v>
      </c>
      <c r="D2164" t="s">
        <v>366</v>
      </c>
    </row>
    <row r="2165" spans="1:4" x14ac:dyDescent="0.35">
      <c r="A2165" s="204" t="s">
        <v>555</v>
      </c>
      <c r="B2165" t="s">
        <v>17</v>
      </c>
      <c r="C2165" s="201">
        <v>410303</v>
      </c>
      <c r="D2165" t="s">
        <v>365</v>
      </c>
    </row>
    <row r="2166" spans="1:4" x14ac:dyDescent="0.35">
      <c r="A2166" s="204" t="s">
        <v>555</v>
      </c>
      <c r="B2166" t="s">
        <v>17</v>
      </c>
      <c r="C2166" s="201">
        <v>410399</v>
      </c>
      <c r="D2166" t="s">
        <v>243</v>
      </c>
    </row>
    <row r="2167" spans="1:4" x14ac:dyDescent="0.35">
      <c r="A2167" s="204" t="s">
        <v>555</v>
      </c>
      <c r="B2167" t="s">
        <v>17</v>
      </c>
      <c r="C2167" s="201">
        <v>419999</v>
      </c>
      <c r="D2167" t="s">
        <v>242</v>
      </c>
    </row>
    <row r="2168" spans="1:4" x14ac:dyDescent="0.35">
      <c r="A2168" s="204" t="s">
        <v>555</v>
      </c>
      <c r="B2168" t="s">
        <v>17</v>
      </c>
      <c r="C2168" s="201">
        <v>430100</v>
      </c>
      <c r="D2168" t="s">
        <v>241</v>
      </c>
    </row>
    <row r="2169" spans="1:4" x14ac:dyDescent="0.35">
      <c r="A2169" s="204" t="s">
        <v>555</v>
      </c>
      <c r="B2169" t="s">
        <v>17</v>
      </c>
      <c r="C2169" s="201">
        <v>430107</v>
      </c>
      <c r="D2169" t="s">
        <v>237</v>
      </c>
    </row>
    <row r="2170" spans="1:4" x14ac:dyDescent="0.35">
      <c r="A2170" s="204" t="s">
        <v>555</v>
      </c>
      <c r="B2170" t="s">
        <v>17</v>
      </c>
      <c r="C2170" s="201">
        <v>430109</v>
      </c>
      <c r="D2170" t="s">
        <v>364</v>
      </c>
    </row>
    <row r="2171" spans="1:4" x14ac:dyDescent="0.35">
      <c r="A2171" s="204" t="s">
        <v>555</v>
      </c>
      <c r="B2171" t="s">
        <v>17</v>
      </c>
      <c r="C2171" s="201">
        <v>430114</v>
      </c>
      <c r="D2171" t="s">
        <v>564</v>
      </c>
    </row>
    <row r="2172" spans="1:4" x14ac:dyDescent="0.35">
      <c r="A2172" s="204" t="s">
        <v>555</v>
      </c>
      <c r="B2172" t="s">
        <v>17</v>
      </c>
      <c r="C2172" s="201">
        <v>430115</v>
      </c>
      <c r="D2172" t="s">
        <v>235</v>
      </c>
    </row>
    <row r="2173" spans="1:4" x14ac:dyDescent="0.35">
      <c r="A2173" s="204" t="s">
        <v>555</v>
      </c>
      <c r="B2173" t="s">
        <v>17</v>
      </c>
      <c r="C2173" s="201">
        <v>430120</v>
      </c>
      <c r="D2173" t="s">
        <v>233</v>
      </c>
    </row>
    <row r="2174" spans="1:4" x14ac:dyDescent="0.35">
      <c r="A2174" s="204" t="s">
        <v>555</v>
      </c>
      <c r="B2174" t="s">
        <v>17</v>
      </c>
      <c r="C2174" s="201">
        <v>430121</v>
      </c>
      <c r="D2174" t="s">
        <v>563</v>
      </c>
    </row>
    <row r="2175" spans="1:4" x14ac:dyDescent="0.35">
      <c r="A2175" s="204" t="s">
        <v>555</v>
      </c>
      <c r="B2175" t="s">
        <v>17</v>
      </c>
      <c r="C2175" s="201">
        <v>430122</v>
      </c>
      <c r="D2175" t="s">
        <v>232</v>
      </c>
    </row>
    <row r="2176" spans="1:4" x14ac:dyDescent="0.35">
      <c r="A2176" s="204" t="s">
        <v>555</v>
      </c>
      <c r="B2176" t="s">
        <v>17</v>
      </c>
      <c r="C2176" s="201">
        <v>430123</v>
      </c>
      <c r="D2176" t="s">
        <v>231</v>
      </c>
    </row>
    <row r="2177" spans="1:4" x14ac:dyDescent="0.35">
      <c r="A2177" s="204" t="s">
        <v>555</v>
      </c>
      <c r="B2177" t="s">
        <v>17</v>
      </c>
      <c r="C2177" s="201">
        <v>430302</v>
      </c>
      <c r="D2177" t="s">
        <v>229</v>
      </c>
    </row>
    <row r="2178" spans="1:4" x14ac:dyDescent="0.35">
      <c r="A2178" s="204" t="s">
        <v>555</v>
      </c>
      <c r="B2178" t="s">
        <v>17</v>
      </c>
      <c r="C2178" s="201">
        <v>430402</v>
      </c>
      <c r="D2178" t="s">
        <v>523</v>
      </c>
    </row>
    <row r="2179" spans="1:4" x14ac:dyDescent="0.35">
      <c r="A2179" s="204" t="s">
        <v>555</v>
      </c>
      <c r="B2179" t="s">
        <v>17</v>
      </c>
      <c r="C2179" s="201">
        <v>430403</v>
      </c>
      <c r="D2179" t="s">
        <v>225</v>
      </c>
    </row>
    <row r="2180" spans="1:4" x14ac:dyDescent="0.35">
      <c r="A2180" s="204" t="s">
        <v>555</v>
      </c>
      <c r="B2180" t="s">
        <v>17</v>
      </c>
      <c r="C2180" s="201">
        <v>430405</v>
      </c>
      <c r="D2180" t="s">
        <v>223</v>
      </c>
    </row>
    <row r="2181" spans="1:4" x14ac:dyDescent="0.35">
      <c r="A2181" s="204" t="s">
        <v>555</v>
      </c>
      <c r="B2181" t="s">
        <v>17</v>
      </c>
      <c r="C2181" s="201">
        <v>430407</v>
      </c>
      <c r="D2181" t="s">
        <v>222</v>
      </c>
    </row>
    <row r="2182" spans="1:4" x14ac:dyDescent="0.35">
      <c r="A2182" s="204" t="s">
        <v>555</v>
      </c>
      <c r="B2182" t="s">
        <v>17</v>
      </c>
      <c r="C2182" s="201">
        <v>430408</v>
      </c>
      <c r="D2182" t="s">
        <v>562</v>
      </c>
    </row>
    <row r="2183" spans="1:4" x14ac:dyDescent="0.35">
      <c r="A2183" s="204" t="s">
        <v>555</v>
      </c>
      <c r="B2183" t="s">
        <v>17</v>
      </c>
      <c r="C2183" s="201">
        <v>440000</v>
      </c>
      <c r="D2183" t="s">
        <v>220</v>
      </c>
    </row>
    <row r="2184" spans="1:4" x14ac:dyDescent="0.35">
      <c r="A2184" s="204" t="s">
        <v>555</v>
      </c>
      <c r="B2184" t="s">
        <v>17</v>
      </c>
      <c r="C2184" s="201">
        <v>440401</v>
      </c>
      <c r="D2184" t="s">
        <v>511</v>
      </c>
    </row>
    <row r="2185" spans="1:4" x14ac:dyDescent="0.35">
      <c r="A2185" s="204" t="s">
        <v>555</v>
      </c>
      <c r="B2185" t="s">
        <v>17</v>
      </c>
      <c r="C2185" s="201">
        <v>440403</v>
      </c>
      <c r="D2185" t="s">
        <v>510</v>
      </c>
    </row>
    <row r="2186" spans="1:4" x14ac:dyDescent="0.35">
      <c r="A2186" s="204" t="s">
        <v>555</v>
      </c>
      <c r="B2186" t="s">
        <v>17</v>
      </c>
      <c r="C2186" s="201">
        <v>440701</v>
      </c>
      <c r="D2186" t="s">
        <v>358</v>
      </c>
    </row>
    <row r="2187" spans="1:4" x14ac:dyDescent="0.35">
      <c r="A2187" s="204" t="s">
        <v>555</v>
      </c>
      <c r="B2187" t="s">
        <v>17</v>
      </c>
      <c r="C2187" s="201">
        <v>440702</v>
      </c>
      <c r="D2187" t="s">
        <v>509</v>
      </c>
    </row>
    <row r="2188" spans="1:4" x14ac:dyDescent="0.35">
      <c r="A2188" s="204" t="s">
        <v>555</v>
      </c>
      <c r="B2188" t="s">
        <v>17</v>
      </c>
      <c r="C2188" s="201">
        <v>460302</v>
      </c>
      <c r="D2188" t="s">
        <v>420</v>
      </c>
    </row>
    <row r="2189" spans="1:4" x14ac:dyDescent="0.35">
      <c r="A2189" s="204" t="s">
        <v>555</v>
      </c>
      <c r="B2189" t="s">
        <v>17</v>
      </c>
      <c r="C2189" s="201">
        <v>460401</v>
      </c>
      <c r="D2189" t="s">
        <v>217</v>
      </c>
    </row>
    <row r="2190" spans="1:4" x14ac:dyDescent="0.35">
      <c r="A2190" s="204" t="s">
        <v>555</v>
      </c>
      <c r="B2190" t="s">
        <v>17</v>
      </c>
      <c r="C2190" s="201">
        <v>470110</v>
      </c>
      <c r="D2190" t="s">
        <v>417</v>
      </c>
    </row>
    <row r="2191" spans="1:4" x14ac:dyDescent="0.35">
      <c r="A2191" s="204" t="s">
        <v>555</v>
      </c>
      <c r="B2191" t="s">
        <v>17</v>
      </c>
      <c r="C2191" s="201">
        <v>470303</v>
      </c>
      <c r="D2191" t="s">
        <v>214</v>
      </c>
    </row>
    <row r="2192" spans="1:4" x14ac:dyDescent="0.35">
      <c r="A2192" s="204" t="s">
        <v>555</v>
      </c>
      <c r="B2192" t="s">
        <v>17</v>
      </c>
      <c r="C2192" s="201">
        <v>470600</v>
      </c>
      <c r="D2192" t="s">
        <v>211</v>
      </c>
    </row>
    <row r="2193" spans="1:4" x14ac:dyDescent="0.35">
      <c r="A2193" s="204" t="s">
        <v>555</v>
      </c>
      <c r="B2193" t="s">
        <v>17</v>
      </c>
      <c r="C2193" s="201">
        <v>470604</v>
      </c>
      <c r="D2193" t="s">
        <v>210</v>
      </c>
    </row>
    <row r="2194" spans="1:4" x14ac:dyDescent="0.35">
      <c r="A2194" s="204" t="s">
        <v>555</v>
      </c>
      <c r="B2194" t="s">
        <v>17</v>
      </c>
      <c r="C2194" s="201">
        <v>470612</v>
      </c>
      <c r="D2194" t="s">
        <v>206</v>
      </c>
    </row>
    <row r="2195" spans="1:4" x14ac:dyDescent="0.35">
      <c r="A2195" s="204" t="s">
        <v>555</v>
      </c>
      <c r="B2195" t="s">
        <v>17</v>
      </c>
      <c r="C2195" s="201">
        <v>470613</v>
      </c>
      <c r="D2195" t="s">
        <v>205</v>
      </c>
    </row>
    <row r="2196" spans="1:4" x14ac:dyDescent="0.35">
      <c r="A2196" s="204" t="s">
        <v>555</v>
      </c>
      <c r="B2196" t="s">
        <v>17</v>
      </c>
      <c r="C2196" s="201">
        <v>470614</v>
      </c>
      <c r="D2196" t="s">
        <v>204</v>
      </c>
    </row>
    <row r="2197" spans="1:4" x14ac:dyDescent="0.35">
      <c r="A2197" s="204" t="s">
        <v>555</v>
      </c>
      <c r="B2197" t="s">
        <v>17</v>
      </c>
      <c r="C2197" s="201">
        <v>470617</v>
      </c>
      <c r="D2197" t="s">
        <v>203</v>
      </c>
    </row>
    <row r="2198" spans="1:4" x14ac:dyDescent="0.35">
      <c r="A2198" s="204" t="s">
        <v>555</v>
      </c>
      <c r="B2198" t="s">
        <v>17</v>
      </c>
      <c r="C2198" s="201">
        <v>470701</v>
      </c>
      <c r="D2198" t="s">
        <v>201</v>
      </c>
    </row>
    <row r="2199" spans="1:4" x14ac:dyDescent="0.35">
      <c r="A2199" s="204" t="s">
        <v>555</v>
      </c>
      <c r="B2199" t="s">
        <v>17</v>
      </c>
      <c r="C2199" s="201">
        <v>470705</v>
      </c>
      <c r="D2199" t="s">
        <v>198</v>
      </c>
    </row>
    <row r="2200" spans="1:4" x14ac:dyDescent="0.35">
      <c r="A2200" s="204" t="s">
        <v>555</v>
      </c>
      <c r="B2200" t="s">
        <v>17</v>
      </c>
      <c r="C2200" s="201">
        <v>470706</v>
      </c>
      <c r="D2200" t="s">
        <v>197</v>
      </c>
    </row>
    <row r="2201" spans="1:4" x14ac:dyDescent="0.35">
      <c r="A2201" s="204" t="s">
        <v>555</v>
      </c>
      <c r="B2201" t="s">
        <v>17</v>
      </c>
      <c r="C2201" s="201">
        <v>490101</v>
      </c>
      <c r="D2201" t="s">
        <v>493</v>
      </c>
    </row>
    <row r="2202" spans="1:4" x14ac:dyDescent="0.35">
      <c r="A2202" s="204" t="s">
        <v>555</v>
      </c>
      <c r="B2202" t="s">
        <v>17</v>
      </c>
      <c r="C2202" s="201">
        <v>490102</v>
      </c>
      <c r="D2202" t="s">
        <v>195</v>
      </c>
    </row>
    <row r="2203" spans="1:4" x14ac:dyDescent="0.35">
      <c r="A2203" s="204" t="s">
        <v>555</v>
      </c>
      <c r="B2203" t="s">
        <v>17</v>
      </c>
      <c r="C2203" s="201">
        <v>490104</v>
      </c>
      <c r="D2203" t="s">
        <v>492</v>
      </c>
    </row>
    <row r="2204" spans="1:4" x14ac:dyDescent="0.35">
      <c r="A2204" s="204" t="s">
        <v>555</v>
      </c>
      <c r="B2204" t="s">
        <v>17</v>
      </c>
      <c r="C2204" s="201">
        <v>490108</v>
      </c>
      <c r="D2204" t="s">
        <v>193</v>
      </c>
    </row>
    <row r="2205" spans="1:4" x14ac:dyDescent="0.35">
      <c r="A2205" s="204" t="s">
        <v>555</v>
      </c>
      <c r="B2205" t="s">
        <v>17</v>
      </c>
      <c r="C2205" s="201">
        <v>490205</v>
      </c>
      <c r="D2205" t="s">
        <v>192</v>
      </c>
    </row>
    <row r="2206" spans="1:4" x14ac:dyDescent="0.35">
      <c r="A2206" s="204" t="s">
        <v>555</v>
      </c>
      <c r="B2206" t="s">
        <v>17</v>
      </c>
      <c r="C2206" s="201">
        <v>490209</v>
      </c>
      <c r="D2206" t="s">
        <v>460</v>
      </c>
    </row>
    <row r="2207" spans="1:4" x14ac:dyDescent="0.35">
      <c r="A2207" s="204" t="s">
        <v>555</v>
      </c>
      <c r="B2207" t="s">
        <v>17</v>
      </c>
      <c r="C2207" s="201">
        <v>500501</v>
      </c>
      <c r="D2207" t="s">
        <v>561</v>
      </c>
    </row>
    <row r="2208" spans="1:4" x14ac:dyDescent="0.35">
      <c r="A2208" s="204" t="s">
        <v>555</v>
      </c>
      <c r="B2208" t="s">
        <v>17</v>
      </c>
      <c r="C2208" s="201">
        <v>500506</v>
      </c>
      <c r="D2208" t="s">
        <v>560</v>
      </c>
    </row>
    <row r="2209" spans="1:4" x14ac:dyDescent="0.35">
      <c r="A2209" s="204" t="s">
        <v>555</v>
      </c>
      <c r="B2209" t="s">
        <v>17</v>
      </c>
      <c r="C2209" s="201">
        <v>500507</v>
      </c>
      <c r="D2209" t="s">
        <v>559</v>
      </c>
    </row>
    <row r="2210" spans="1:4" x14ac:dyDescent="0.35">
      <c r="A2210" s="204" t="s">
        <v>555</v>
      </c>
      <c r="B2210" t="s">
        <v>17</v>
      </c>
      <c r="C2210" s="201">
        <v>500509</v>
      </c>
      <c r="D2210" t="s">
        <v>357</v>
      </c>
    </row>
    <row r="2211" spans="1:4" x14ac:dyDescent="0.35">
      <c r="A2211" s="204" t="s">
        <v>555</v>
      </c>
      <c r="B2211" t="s">
        <v>17</v>
      </c>
      <c r="C2211" s="201">
        <v>500511</v>
      </c>
      <c r="D2211" t="s">
        <v>558</v>
      </c>
    </row>
    <row r="2212" spans="1:4" x14ac:dyDescent="0.35">
      <c r="A2212" s="204" t="s">
        <v>555</v>
      </c>
      <c r="B2212" t="s">
        <v>17</v>
      </c>
      <c r="C2212" s="201">
        <v>500512</v>
      </c>
      <c r="D2212" t="s">
        <v>557</v>
      </c>
    </row>
    <row r="2213" spans="1:4" x14ac:dyDescent="0.35">
      <c r="A2213" s="204" t="s">
        <v>555</v>
      </c>
      <c r="B2213" t="s">
        <v>17</v>
      </c>
      <c r="C2213" s="201">
        <v>500599</v>
      </c>
      <c r="D2213" t="s">
        <v>556</v>
      </c>
    </row>
    <row r="2214" spans="1:4" x14ac:dyDescent="0.35">
      <c r="A2214" s="204" t="s">
        <v>555</v>
      </c>
      <c r="B2214" t="s">
        <v>17</v>
      </c>
      <c r="C2214" s="201">
        <v>510601</v>
      </c>
      <c r="D2214" t="s">
        <v>414</v>
      </c>
    </row>
    <row r="2215" spans="1:4" x14ac:dyDescent="0.35">
      <c r="A2215" s="204" t="s">
        <v>555</v>
      </c>
      <c r="B2215" t="s">
        <v>17</v>
      </c>
      <c r="C2215" s="201">
        <v>510602</v>
      </c>
      <c r="D2215" t="s">
        <v>189</v>
      </c>
    </row>
    <row r="2216" spans="1:4" x14ac:dyDescent="0.35">
      <c r="A2216" s="204" t="s">
        <v>555</v>
      </c>
      <c r="B2216" t="s">
        <v>17</v>
      </c>
      <c r="C2216" s="201">
        <v>510701</v>
      </c>
      <c r="D2216" t="s">
        <v>187</v>
      </c>
    </row>
    <row r="2217" spans="1:4" x14ac:dyDescent="0.35">
      <c r="A2217" s="204" t="s">
        <v>555</v>
      </c>
      <c r="B2217" t="s">
        <v>17</v>
      </c>
      <c r="C2217" s="201">
        <v>510706</v>
      </c>
      <c r="D2217" t="s">
        <v>185</v>
      </c>
    </row>
    <row r="2218" spans="1:4" x14ac:dyDescent="0.35">
      <c r="A2218" s="204" t="s">
        <v>555</v>
      </c>
      <c r="B2218" t="s">
        <v>17</v>
      </c>
      <c r="C2218" s="201">
        <v>510710</v>
      </c>
      <c r="D2218" t="s">
        <v>183</v>
      </c>
    </row>
    <row r="2219" spans="1:4" x14ac:dyDescent="0.35">
      <c r="A2219" s="204" t="s">
        <v>555</v>
      </c>
      <c r="B2219" t="s">
        <v>17</v>
      </c>
      <c r="C2219" s="201">
        <v>510711</v>
      </c>
      <c r="D2219" t="s">
        <v>182</v>
      </c>
    </row>
    <row r="2220" spans="1:4" x14ac:dyDescent="0.35">
      <c r="A2220" s="204" t="s">
        <v>555</v>
      </c>
      <c r="B2220" t="s">
        <v>17</v>
      </c>
      <c r="C2220" s="201">
        <v>510712</v>
      </c>
      <c r="D2220" t="s">
        <v>181</v>
      </c>
    </row>
    <row r="2221" spans="1:4" x14ac:dyDescent="0.35">
      <c r="A2221" s="204" t="s">
        <v>555</v>
      </c>
      <c r="B2221" t="s">
        <v>17</v>
      </c>
      <c r="C2221" s="201">
        <v>510714</v>
      </c>
      <c r="D2221" t="s">
        <v>180</v>
      </c>
    </row>
    <row r="2222" spans="1:4" x14ac:dyDescent="0.35">
      <c r="A2222" s="204" t="s">
        <v>555</v>
      </c>
      <c r="B2222" t="s">
        <v>17</v>
      </c>
      <c r="C2222" s="201">
        <v>510716</v>
      </c>
      <c r="D2222" t="s">
        <v>179</v>
      </c>
    </row>
    <row r="2223" spans="1:4" x14ac:dyDescent="0.35">
      <c r="A2223" s="204" t="s">
        <v>555</v>
      </c>
      <c r="B2223" t="s">
        <v>17</v>
      </c>
      <c r="C2223" s="201">
        <v>510801</v>
      </c>
      <c r="D2223" t="s">
        <v>178</v>
      </c>
    </row>
    <row r="2224" spans="1:4" x14ac:dyDescent="0.35">
      <c r="A2224" s="204" t="s">
        <v>555</v>
      </c>
      <c r="B2224" t="s">
        <v>17</v>
      </c>
      <c r="C2224" s="201">
        <v>510803</v>
      </c>
      <c r="D2224" t="s">
        <v>177</v>
      </c>
    </row>
    <row r="2225" spans="1:4" x14ac:dyDescent="0.35">
      <c r="A2225" s="204" t="s">
        <v>555</v>
      </c>
      <c r="B2225" t="s">
        <v>17</v>
      </c>
      <c r="C2225" s="201">
        <v>510805</v>
      </c>
      <c r="D2225" t="s">
        <v>176</v>
      </c>
    </row>
    <row r="2226" spans="1:4" x14ac:dyDescent="0.35">
      <c r="A2226" s="204" t="s">
        <v>555</v>
      </c>
      <c r="B2226" t="s">
        <v>17</v>
      </c>
      <c r="C2226" s="201">
        <v>510806</v>
      </c>
      <c r="D2226" t="s">
        <v>175</v>
      </c>
    </row>
    <row r="2227" spans="1:4" x14ac:dyDescent="0.35">
      <c r="A2227" s="204" t="s">
        <v>555</v>
      </c>
      <c r="B2227" t="s">
        <v>17</v>
      </c>
      <c r="C2227" s="201">
        <v>510809</v>
      </c>
      <c r="D2227" t="s">
        <v>174</v>
      </c>
    </row>
    <row r="2228" spans="1:4" x14ac:dyDescent="0.35">
      <c r="A2228" s="204" t="s">
        <v>555</v>
      </c>
      <c r="B2228" t="s">
        <v>17</v>
      </c>
      <c r="C2228" s="201">
        <v>510811</v>
      </c>
      <c r="D2228" t="s">
        <v>173</v>
      </c>
    </row>
    <row r="2229" spans="1:4" x14ac:dyDescent="0.35">
      <c r="A2229" s="204" t="s">
        <v>555</v>
      </c>
      <c r="B2229" t="s">
        <v>17</v>
      </c>
      <c r="C2229" s="201">
        <v>510813</v>
      </c>
      <c r="D2229" t="s">
        <v>172</v>
      </c>
    </row>
    <row r="2230" spans="1:4" x14ac:dyDescent="0.35">
      <c r="A2230" s="204" t="s">
        <v>555</v>
      </c>
      <c r="B2230" t="s">
        <v>17</v>
      </c>
      <c r="C2230" s="201">
        <v>510901</v>
      </c>
      <c r="D2230" t="s">
        <v>171</v>
      </c>
    </row>
    <row r="2231" spans="1:4" x14ac:dyDescent="0.35">
      <c r="A2231" s="204" t="s">
        <v>555</v>
      </c>
      <c r="B2231" t="s">
        <v>17</v>
      </c>
      <c r="C2231" s="201">
        <v>510902</v>
      </c>
      <c r="D2231" t="s">
        <v>170</v>
      </c>
    </row>
    <row r="2232" spans="1:4" x14ac:dyDescent="0.35">
      <c r="A2232" s="204" t="s">
        <v>555</v>
      </c>
      <c r="B2232" t="s">
        <v>17</v>
      </c>
      <c r="C2232" s="201">
        <v>510906</v>
      </c>
      <c r="D2232" t="s">
        <v>169</v>
      </c>
    </row>
    <row r="2233" spans="1:4" x14ac:dyDescent="0.35">
      <c r="A2233" s="204" t="s">
        <v>555</v>
      </c>
      <c r="B2233" t="s">
        <v>17</v>
      </c>
      <c r="C2233" s="201">
        <v>510907</v>
      </c>
      <c r="D2233" t="s">
        <v>168</v>
      </c>
    </row>
    <row r="2234" spans="1:4" x14ac:dyDescent="0.35">
      <c r="A2234" s="204" t="s">
        <v>555</v>
      </c>
      <c r="B2234" t="s">
        <v>17</v>
      </c>
      <c r="C2234" s="201">
        <v>510908</v>
      </c>
      <c r="D2234" t="s">
        <v>167</v>
      </c>
    </row>
    <row r="2235" spans="1:4" x14ac:dyDescent="0.35">
      <c r="A2235" s="204" t="s">
        <v>555</v>
      </c>
      <c r="B2235" t="s">
        <v>17</v>
      </c>
      <c r="C2235" s="201">
        <v>510909</v>
      </c>
      <c r="D2235" t="s">
        <v>166</v>
      </c>
    </row>
    <row r="2236" spans="1:4" x14ac:dyDescent="0.35">
      <c r="A2236" s="204" t="s">
        <v>555</v>
      </c>
      <c r="B2236" t="s">
        <v>17</v>
      </c>
      <c r="C2236" s="201">
        <v>510910</v>
      </c>
      <c r="D2236" t="s">
        <v>165</v>
      </c>
    </row>
    <row r="2237" spans="1:4" x14ac:dyDescent="0.35">
      <c r="A2237" s="204" t="s">
        <v>555</v>
      </c>
      <c r="B2237" t="s">
        <v>17</v>
      </c>
      <c r="C2237" s="201">
        <v>510911</v>
      </c>
      <c r="D2237" t="s">
        <v>164</v>
      </c>
    </row>
    <row r="2238" spans="1:4" x14ac:dyDescent="0.35">
      <c r="A2238" s="204" t="s">
        <v>555</v>
      </c>
      <c r="B2238" t="s">
        <v>17</v>
      </c>
      <c r="C2238" s="201">
        <v>510915</v>
      </c>
      <c r="D2238" t="s">
        <v>163</v>
      </c>
    </row>
    <row r="2239" spans="1:4" x14ac:dyDescent="0.35">
      <c r="A2239" s="204" t="s">
        <v>555</v>
      </c>
      <c r="B2239" t="s">
        <v>17</v>
      </c>
      <c r="C2239" s="201">
        <v>510919</v>
      </c>
      <c r="D2239" t="s">
        <v>161</v>
      </c>
    </row>
    <row r="2240" spans="1:4" x14ac:dyDescent="0.35">
      <c r="A2240" s="204" t="s">
        <v>555</v>
      </c>
      <c r="B2240" t="s">
        <v>17</v>
      </c>
      <c r="C2240" s="201">
        <v>510920</v>
      </c>
      <c r="D2240" t="s">
        <v>160</v>
      </c>
    </row>
    <row r="2241" spans="1:4" x14ac:dyDescent="0.35">
      <c r="A2241" s="204" t="s">
        <v>555</v>
      </c>
      <c r="B2241" t="s">
        <v>17</v>
      </c>
      <c r="C2241" s="201">
        <v>511009</v>
      </c>
      <c r="D2241" t="s">
        <v>159</v>
      </c>
    </row>
    <row r="2242" spans="1:4" x14ac:dyDescent="0.35">
      <c r="A2242" s="204" t="s">
        <v>555</v>
      </c>
      <c r="B2242" t="s">
        <v>17</v>
      </c>
      <c r="C2242" s="201">
        <v>511012</v>
      </c>
      <c r="D2242" t="s">
        <v>158</v>
      </c>
    </row>
    <row r="2243" spans="1:4" x14ac:dyDescent="0.35">
      <c r="A2243" s="204" t="s">
        <v>555</v>
      </c>
      <c r="B2243" t="s">
        <v>17</v>
      </c>
      <c r="C2243" s="201">
        <v>511801</v>
      </c>
      <c r="D2243" t="s">
        <v>454</v>
      </c>
    </row>
    <row r="2244" spans="1:4" x14ac:dyDescent="0.35">
      <c r="A2244" s="204" t="s">
        <v>555</v>
      </c>
      <c r="B2244" t="s">
        <v>17</v>
      </c>
      <c r="C2244" s="201">
        <v>511802</v>
      </c>
      <c r="D2244" t="s">
        <v>344</v>
      </c>
    </row>
    <row r="2245" spans="1:4" x14ac:dyDescent="0.35">
      <c r="A2245" s="204" t="s">
        <v>555</v>
      </c>
      <c r="B2245" t="s">
        <v>17</v>
      </c>
      <c r="C2245" s="201">
        <v>511803</v>
      </c>
      <c r="D2245" t="s">
        <v>343</v>
      </c>
    </row>
    <row r="2246" spans="1:4" x14ac:dyDescent="0.35">
      <c r="A2246" s="204" t="s">
        <v>555</v>
      </c>
      <c r="B2246" t="s">
        <v>17</v>
      </c>
      <c r="C2246" s="201">
        <v>511804</v>
      </c>
      <c r="D2246" t="s">
        <v>342</v>
      </c>
    </row>
    <row r="2247" spans="1:4" x14ac:dyDescent="0.35">
      <c r="A2247" s="204" t="s">
        <v>555</v>
      </c>
      <c r="B2247" t="s">
        <v>17</v>
      </c>
      <c r="C2247" s="201">
        <v>512201</v>
      </c>
      <c r="D2247" t="s">
        <v>156</v>
      </c>
    </row>
    <row r="2248" spans="1:4" x14ac:dyDescent="0.35">
      <c r="A2248" s="204" t="s">
        <v>555</v>
      </c>
      <c r="B2248" t="s">
        <v>17</v>
      </c>
      <c r="C2248" s="201">
        <v>512601</v>
      </c>
      <c r="D2248" t="s">
        <v>152</v>
      </c>
    </row>
    <row r="2249" spans="1:4" x14ac:dyDescent="0.35">
      <c r="A2249" s="204" t="s">
        <v>555</v>
      </c>
      <c r="B2249" t="s">
        <v>17</v>
      </c>
      <c r="C2249" s="201">
        <v>512604</v>
      </c>
      <c r="D2249" t="s">
        <v>151</v>
      </c>
    </row>
    <row r="2250" spans="1:4" x14ac:dyDescent="0.35">
      <c r="A2250" s="204" t="s">
        <v>555</v>
      </c>
      <c r="B2250" t="s">
        <v>17</v>
      </c>
      <c r="C2250" s="201">
        <v>512605</v>
      </c>
      <c r="D2250" t="s">
        <v>337</v>
      </c>
    </row>
    <row r="2251" spans="1:4" x14ac:dyDescent="0.35">
      <c r="A2251" s="204" t="s">
        <v>555</v>
      </c>
      <c r="B2251" t="s">
        <v>17</v>
      </c>
      <c r="C2251" s="201">
        <v>513501</v>
      </c>
      <c r="D2251" t="s">
        <v>150</v>
      </c>
    </row>
    <row r="2252" spans="1:4" x14ac:dyDescent="0.35">
      <c r="A2252" s="204" t="s">
        <v>555</v>
      </c>
      <c r="B2252" t="s">
        <v>17</v>
      </c>
      <c r="C2252" s="201">
        <v>513502</v>
      </c>
      <c r="D2252" t="s">
        <v>149</v>
      </c>
    </row>
    <row r="2253" spans="1:4" x14ac:dyDescent="0.35">
      <c r="A2253" s="204" t="s">
        <v>555</v>
      </c>
      <c r="B2253" t="s">
        <v>17</v>
      </c>
      <c r="C2253" s="201">
        <v>513503</v>
      </c>
      <c r="D2253" t="s">
        <v>148</v>
      </c>
    </row>
    <row r="2254" spans="1:4" x14ac:dyDescent="0.35">
      <c r="A2254" s="204" t="s">
        <v>555</v>
      </c>
      <c r="B2254" t="s">
        <v>17</v>
      </c>
      <c r="C2254" s="201">
        <v>513599</v>
      </c>
      <c r="D2254" t="s">
        <v>147</v>
      </c>
    </row>
    <row r="2255" spans="1:4" x14ac:dyDescent="0.35">
      <c r="A2255" s="204" t="s">
        <v>555</v>
      </c>
      <c r="B2255" t="s">
        <v>17</v>
      </c>
      <c r="C2255" s="201">
        <v>513602</v>
      </c>
      <c r="D2255" t="s">
        <v>413</v>
      </c>
    </row>
    <row r="2256" spans="1:4" x14ac:dyDescent="0.35">
      <c r="A2256" s="204" t="s">
        <v>555</v>
      </c>
      <c r="B2256" t="s">
        <v>17</v>
      </c>
      <c r="C2256" s="201">
        <v>513801</v>
      </c>
      <c r="D2256" t="s">
        <v>146</v>
      </c>
    </row>
    <row r="2257" spans="1:4" x14ac:dyDescent="0.35">
      <c r="A2257" s="204" t="s">
        <v>555</v>
      </c>
      <c r="B2257" t="s">
        <v>17</v>
      </c>
      <c r="C2257" s="201">
        <v>513902</v>
      </c>
      <c r="D2257" t="s">
        <v>145</v>
      </c>
    </row>
    <row r="2258" spans="1:4" x14ac:dyDescent="0.35">
      <c r="A2258" s="204" t="s">
        <v>555</v>
      </c>
      <c r="B2258" t="s">
        <v>17</v>
      </c>
      <c r="C2258" s="201">
        <v>513999</v>
      </c>
      <c r="D2258" t="s">
        <v>144</v>
      </c>
    </row>
    <row r="2259" spans="1:4" x14ac:dyDescent="0.35">
      <c r="A2259" s="204" t="s">
        <v>555</v>
      </c>
      <c r="B2259" t="s">
        <v>17</v>
      </c>
      <c r="C2259" s="201">
        <v>520101</v>
      </c>
      <c r="D2259" t="s">
        <v>488</v>
      </c>
    </row>
    <row r="2260" spans="1:4" x14ac:dyDescent="0.35">
      <c r="A2260" s="204" t="s">
        <v>555</v>
      </c>
      <c r="B2260" t="s">
        <v>17</v>
      </c>
      <c r="C2260" s="201">
        <v>520201</v>
      </c>
      <c r="D2260" t="s">
        <v>143</v>
      </c>
    </row>
    <row r="2261" spans="1:4" x14ac:dyDescent="0.35">
      <c r="A2261" s="204" t="s">
        <v>555</v>
      </c>
      <c r="B2261" t="s">
        <v>17</v>
      </c>
      <c r="C2261" s="201">
        <v>520203</v>
      </c>
      <c r="D2261" t="s">
        <v>142</v>
      </c>
    </row>
    <row r="2262" spans="1:4" x14ac:dyDescent="0.35">
      <c r="A2262" s="204" t="s">
        <v>555</v>
      </c>
      <c r="B2262" t="s">
        <v>17</v>
      </c>
      <c r="C2262" s="201">
        <v>520205</v>
      </c>
      <c r="D2262" t="s">
        <v>140</v>
      </c>
    </row>
    <row r="2263" spans="1:4" x14ac:dyDescent="0.35">
      <c r="A2263" s="204" t="s">
        <v>555</v>
      </c>
      <c r="B2263" t="s">
        <v>17</v>
      </c>
      <c r="C2263" s="201">
        <v>520209</v>
      </c>
      <c r="D2263" t="s">
        <v>487</v>
      </c>
    </row>
    <row r="2264" spans="1:4" x14ac:dyDescent="0.35">
      <c r="A2264" s="204" t="s">
        <v>555</v>
      </c>
      <c r="B2264" t="s">
        <v>17</v>
      </c>
      <c r="C2264" s="201">
        <v>520213</v>
      </c>
      <c r="D2264" t="s">
        <v>137</v>
      </c>
    </row>
    <row r="2265" spans="1:4" x14ac:dyDescent="0.35">
      <c r="A2265" s="204" t="s">
        <v>555</v>
      </c>
      <c r="B2265" t="s">
        <v>17</v>
      </c>
      <c r="C2265" s="201">
        <v>520216</v>
      </c>
      <c r="D2265" t="s">
        <v>136</v>
      </c>
    </row>
    <row r="2266" spans="1:4" x14ac:dyDescent="0.35">
      <c r="A2266" s="204" t="s">
        <v>555</v>
      </c>
      <c r="B2266" t="s">
        <v>17</v>
      </c>
      <c r="C2266" s="201">
        <v>520401</v>
      </c>
      <c r="D2266" t="s">
        <v>135</v>
      </c>
    </row>
    <row r="2267" spans="1:4" x14ac:dyDescent="0.35">
      <c r="A2267" s="204" t="s">
        <v>555</v>
      </c>
      <c r="B2267" t="s">
        <v>17</v>
      </c>
      <c r="C2267" s="201">
        <v>520402</v>
      </c>
      <c r="D2267" t="s">
        <v>134</v>
      </c>
    </row>
    <row r="2268" spans="1:4" x14ac:dyDescent="0.35">
      <c r="A2268" s="204" t="s">
        <v>555</v>
      </c>
      <c r="B2268" t="s">
        <v>17</v>
      </c>
      <c r="C2268" s="201">
        <v>520406</v>
      </c>
      <c r="D2268" t="s">
        <v>331</v>
      </c>
    </row>
    <row r="2269" spans="1:4" x14ac:dyDescent="0.35">
      <c r="A2269" s="204" t="s">
        <v>555</v>
      </c>
      <c r="B2269" t="s">
        <v>17</v>
      </c>
      <c r="C2269" s="201">
        <v>520408</v>
      </c>
      <c r="D2269" t="s">
        <v>330</v>
      </c>
    </row>
    <row r="2270" spans="1:4" x14ac:dyDescent="0.35">
      <c r="A2270" s="204" t="s">
        <v>555</v>
      </c>
      <c r="B2270" t="s">
        <v>17</v>
      </c>
      <c r="C2270" s="201">
        <v>520410</v>
      </c>
      <c r="D2270" t="s">
        <v>329</v>
      </c>
    </row>
    <row r="2271" spans="1:4" x14ac:dyDescent="0.35">
      <c r="A2271" s="204" t="s">
        <v>555</v>
      </c>
      <c r="B2271" t="s">
        <v>17</v>
      </c>
      <c r="C2271" s="201">
        <v>520411</v>
      </c>
      <c r="D2271" t="s">
        <v>328</v>
      </c>
    </row>
    <row r="2272" spans="1:4" x14ac:dyDescent="0.35">
      <c r="A2272" s="204" t="s">
        <v>555</v>
      </c>
      <c r="B2272" t="s">
        <v>17</v>
      </c>
      <c r="C2272" s="201">
        <v>520901</v>
      </c>
      <c r="D2272" t="s">
        <v>133</v>
      </c>
    </row>
    <row r="2273" spans="1:4" x14ac:dyDescent="0.35">
      <c r="A2273" s="204" t="s">
        <v>555</v>
      </c>
      <c r="B2273" t="s">
        <v>17</v>
      </c>
      <c r="C2273" s="201">
        <v>520904</v>
      </c>
      <c r="D2273" t="s">
        <v>132</v>
      </c>
    </row>
    <row r="2274" spans="1:4" x14ac:dyDescent="0.35">
      <c r="A2274" s="204" t="s">
        <v>555</v>
      </c>
      <c r="B2274" t="s">
        <v>17</v>
      </c>
      <c r="C2274" s="201">
        <v>520905</v>
      </c>
      <c r="D2274" t="s">
        <v>131</v>
      </c>
    </row>
    <row r="2275" spans="1:4" x14ac:dyDescent="0.35">
      <c r="A2275" s="204" t="s">
        <v>555</v>
      </c>
      <c r="B2275" t="s">
        <v>17</v>
      </c>
      <c r="C2275" s="201">
        <v>520906</v>
      </c>
      <c r="D2275" t="s">
        <v>130</v>
      </c>
    </row>
    <row r="2276" spans="1:4" x14ac:dyDescent="0.35">
      <c r="A2276" s="204" t="s">
        <v>555</v>
      </c>
      <c r="B2276" t="s">
        <v>17</v>
      </c>
      <c r="C2276" s="201">
        <v>520907</v>
      </c>
      <c r="D2276" t="s">
        <v>326</v>
      </c>
    </row>
    <row r="2277" spans="1:4" x14ac:dyDescent="0.35">
      <c r="A2277" s="204" t="s">
        <v>555</v>
      </c>
      <c r="B2277" t="s">
        <v>17</v>
      </c>
      <c r="C2277" s="201">
        <v>520908</v>
      </c>
      <c r="D2277" t="s">
        <v>325</v>
      </c>
    </row>
    <row r="2278" spans="1:4" x14ac:dyDescent="0.35">
      <c r="A2278" s="204" t="s">
        <v>555</v>
      </c>
      <c r="B2278" t="s">
        <v>17</v>
      </c>
      <c r="C2278" s="201">
        <v>520909</v>
      </c>
      <c r="D2278" t="s">
        <v>129</v>
      </c>
    </row>
    <row r="2279" spans="1:4" x14ac:dyDescent="0.35">
      <c r="A2279" s="204" t="s">
        <v>555</v>
      </c>
      <c r="B2279" t="s">
        <v>17</v>
      </c>
      <c r="C2279" s="201">
        <v>520910</v>
      </c>
      <c r="D2279" t="s">
        <v>128</v>
      </c>
    </row>
    <row r="2280" spans="1:4" x14ac:dyDescent="0.35">
      <c r="A2280" s="204" t="s">
        <v>555</v>
      </c>
      <c r="B2280" t="s">
        <v>17</v>
      </c>
      <c r="C2280" s="201">
        <v>520999</v>
      </c>
      <c r="D2280" t="s">
        <v>127</v>
      </c>
    </row>
    <row r="2281" spans="1:4" x14ac:dyDescent="0.35">
      <c r="A2281" s="204" t="s">
        <v>555</v>
      </c>
      <c r="B2281" t="s">
        <v>17</v>
      </c>
      <c r="C2281" s="201">
        <v>521001</v>
      </c>
      <c r="D2281" t="s">
        <v>126</v>
      </c>
    </row>
    <row r="2282" spans="1:4" x14ac:dyDescent="0.35">
      <c r="A2282" s="204" t="s">
        <v>555</v>
      </c>
      <c r="B2282" t="s">
        <v>17</v>
      </c>
      <c r="C2282" s="201">
        <v>521401</v>
      </c>
      <c r="D2282" t="s">
        <v>125</v>
      </c>
    </row>
    <row r="2283" spans="1:4" x14ac:dyDescent="0.35">
      <c r="A2283" s="204" t="s">
        <v>555</v>
      </c>
      <c r="B2283" t="s">
        <v>17</v>
      </c>
      <c r="C2283" s="201">
        <v>521501</v>
      </c>
      <c r="D2283" t="s">
        <v>324</v>
      </c>
    </row>
    <row r="2284" spans="1:4" x14ac:dyDescent="0.35">
      <c r="A2284" s="204" t="s">
        <v>555</v>
      </c>
      <c r="B2284" t="s">
        <v>17</v>
      </c>
      <c r="C2284" s="201">
        <v>521803</v>
      </c>
      <c r="D2284" t="s">
        <v>124</v>
      </c>
    </row>
    <row r="2285" spans="1:4" x14ac:dyDescent="0.35">
      <c r="A2285" s="204" t="s">
        <v>555</v>
      </c>
      <c r="B2285" t="s">
        <v>17</v>
      </c>
      <c r="C2285" s="201">
        <v>521804</v>
      </c>
      <c r="D2285" t="s">
        <v>123</v>
      </c>
    </row>
    <row r="2286" spans="1:4" x14ac:dyDescent="0.35">
      <c r="A2286" s="204" t="s">
        <v>555</v>
      </c>
      <c r="B2286" t="s">
        <v>17</v>
      </c>
      <c r="C2286" s="201">
        <v>521899</v>
      </c>
      <c r="D2286" t="s">
        <v>122</v>
      </c>
    </row>
    <row r="2287" spans="1:4" x14ac:dyDescent="0.35">
      <c r="A2287" s="204" t="s">
        <v>555</v>
      </c>
      <c r="B2287" t="s">
        <v>17</v>
      </c>
      <c r="C2287" s="201">
        <v>521903</v>
      </c>
      <c r="D2287" t="s">
        <v>412</v>
      </c>
    </row>
    <row r="2288" spans="1:4" x14ac:dyDescent="0.35">
      <c r="A2288" s="204" t="s">
        <v>555</v>
      </c>
      <c r="B2288" t="s">
        <v>17</v>
      </c>
      <c r="C2288" s="201">
        <v>521909</v>
      </c>
      <c r="D2288" t="s">
        <v>121</v>
      </c>
    </row>
    <row r="2289" spans="1:4" x14ac:dyDescent="0.35">
      <c r="A2289" s="204" t="s">
        <v>555</v>
      </c>
      <c r="B2289" t="s">
        <v>17</v>
      </c>
      <c r="C2289" s="201">
        <v>999999</v>
      </c>
      <c r="D2289" t="s">
        <v>120</v>
      </c>
    </row>
    <row r="2290" spans="1:4" x14ac:dyDescent="0.35">
      <c r="A2290" s="204" t="s">
        <v>554</v>
      </c>
      <c r="B2290" t="s">
        <v>18</v>
      </c>
      <c r="C2290" s="203" t="s">
        <v>320</v>
      </c>
      <c r="D2290" t="s">
        <v>319</v>
      </c>
    </row>
    <row r="2291" spans="1:4" x14ac:dyDescent="0.35">
      <c r="A2291" s="204" t="s">
        <v>554</v>
      </c>
      <c r="B2291" t="s">
        <v>18</v>
      </c>
      <c r="C2291" s="203" t="s">
        <v>314</v>
      </c>
      <c r="D2291" t="s">
        <v>313</v>
      </c>
    </row>
    <row r="2292" spans="1:4" x14ac:dyDescent="0.35">
      <c r="A2292" s="204" t="s">
        <v>554</v>
      </c>
      <c r="B2292" t="s">
        <v>18</v>
      </c>
      <c r="C2292" s="203" t="s">
        <v>312</v>
      </c>
      <c r="D2292" t="s">
        <v>311</v>
      </c>
    </row>
    <row r="2293" spans="1:4" x14ac:dyDescent="0.35">
      <c r="A2293" s="204" t="s">
        <v>554</v>
      </c>
      <c r="B2293" t="s">
        <v>18</v>
      </c>
      <c r="C2293" s="203" t="s">
        <v>453</v>
      </c>
      <c r="D2293" t="s">
        <v>452</v>
      </c>
    </row>
    <row r="2294" spans="1:4" x14ac:dyDescent="0.35">
      <c r="A2294" s="204" t="s">
        <v>554</v>
      </c>
      <c r="B2294" t="s">
        <v>18</v>
      </c>
      <c r="C2294" s="203" t="s">
        <v>451</v>
      </c>
      <c r="D2294" t="s">
        <v>450</v>
      </c>
    </row>
    <row r="2295" spans="1:4" x14ac:dyDescent="0.35">
      <c r="A2295" s="204" t="s">
        <v>554</v>
      </c>
      <c r="B2295" t="s">
        <v>18</v>
      </c>
      <c r="C2295" s="203" t="s">
        <v>449</v>
      </c>
      <c r="D2295" t="s">
        <v>448</v>
      </c>
    </row>
    <row r="2296" spans="1:4" x14ac:dyDescent="0.35">
      <c r="A2296" s="204" t="s">
        <v>554</v>
      </c>
      <c r="B2296" t="s">
        <v>18</v>
      </c>
      <c r="C2296" s="203" t="s">
        <v>447</v>
      </c>
      <c r="D2296" t="s">
        <v>446</v>
      </c>
    </row>
    <row r="2297" spans="1:4" x14ac:dyDescent="0.35">
      <c r="A2297" s="204" t="s">
        <v>554</v>
      </c>
      <c r="B2297" t="s">
        <v>18</v>
      </c>
      <c r="C2297" s="203" t="s">
        <v>445</v>
      </c>
      <c r="D2297" t="s">
        <v>444</v>
      </c>
    </row>
    <row r="2298" spans="1:4" x14ac:dyDescent="0.35">
      <c r="A2298" s="204" t="s">
        <v>554</v>
      </c>
      <c r="B2298" t="s">
        <v>18</v>
      </c>
      <c r="C2298" s="203" t="s">
        <v>443</v>
      </c>
      <c r="D2298" t="s">
        <v>442</v>
      </c>
    </row>
    <row r="2299" spans="1:4" x14ac:dyDescent="0.35">
      <c r="A2299" s="204" t="s">
        <v>554</v>
      </c>
      <c r="B2299" t="s">
        <v>18</v>
      </c>
      <c r="C2299" s="203" t="s">
        <v>310</v>
      </c>
      <c r="D2299" t="s">
        <v>309</v>
      </c>
    </row>
    <row r="2300" spans="1:4" x14ac:dyDescent="0.35">
      <c r="A2300" s="204" t="s">
        <v>554</v>
      </c>
      <c r="B2300" t="s">
        <v>18</v>
      </c>
      <c r="C2300" s="203" t="s">
        <v>306</v>
      </c>
      <c r="D2300" t="s">
        <v>305</v>
      </c>
    </row>
    <row r="2301" spans="1:4" x14ac:dyDescent="0.35">
      <c r="A2301" s="204" t="s">
        <v>554</v>
      </c>
      <c r="B2301" t="s">
        <v>18</v>
      </c>
      <c r="C2301" s="203" t="s">
        <v>304</v>
      </c>
      <c r="D2301" t="s">
        <v>303</v>
      </c>
    </row>
    <row r="2302" spans="1:4" x14ac:dyDescent="0.35">
      <c r="A2302" s="204" t="s">
        <v>554</v>
      </c>
      <c r="B2302" t="s">
        <v>18</v>
      </c>
      <c r="C2302" s="203" t="s">
        <v>405</v>
      </c>
      <c r="D2302" t="s">
        <v>404</v>
      </c>
    </row>
    <row r="2303" spans="1:4" x14ac:dyDescent="0.35">
      <c r="A2303" s="204" t="s">
        <v>554</v>
      </c>
      <c r="B2303" t="s">
        <v>18</v>
      </c>
      <c r="C2303" s="203" t="s">
        <v>403</v>
      </c>
      <c r="D2303" t="s">
        <v>402</v>
      </c>
    </row>
    <row r="2304" spans="1:4" x14ac:dyDescent="0.35">
      <c r="A2304" s="204" t="s">
        <v>554</v>
      </c>
      <c r="B2304" t="s">
        <v>18</v>
      </c>
      <c r="C2304" s="203" t="s">
        <v>302</v>
      </c>
      <c r="D2304" t="s">
        <v>301</v>
      </c>
    </row>
    <row r="2305" spans="1:4" x14ac:dyDescent="0.35">
      <c r="A2305" s="204" t="s">
        <v>554</v>
      </c>
      <c r="B2305" t="s">
        <v>18</v>
      </c>
      <c r="C2305" s="203" t="s">
        <v>300</v>
      </c>
      <c r="D2305" t="s">
        <v>299</v>
      </c>
    </row>
    <row r="2306" spans="1:4" x14ac:dyDescent="0.35">
      <c r="A2306" s="204" t="s">
        <v>554</v>
      </c>
      <c r="B2306" t="s">
        <v>18</v>
      </c>
      <c r="C2306" s="203" t="s">
        <v>399</v>
      </c>
      <c r="D2306" t="s">
        <v>398</v>
      </c>
    </row>
    <row r="2307" spans="1:4" x14ac:dyDescent="0.35">
      <c r="A2307" s="204" t="s">
        <v>554</v>
      </c>
      <c r="B2307" t="s">
        <v>18</v>
      </c>
      <c r="C2307" s="201">
        <v>110103</v>
      </c>
      <c r="D2307" t="s">
        <v>292</v>
      </c>
    </row>
    <row r="2308" spans="1:4" x14ac:dyDescent="0.35">
      <c r="A2308" s="204" t="s">
        <v>554</v>
      </c>
      <c r="B2308" t="s">
        <v>18</v>
      </c>
      <c r="C2308" s="201">
        <v>110201</v>
      </c>
      <c r="D2308" t="s">
        <v>291</v>
      </c>
    </row>
    <row r="2309" spans="1:4" x14ac:dyDescent="0.35">
      <c r="A2309" s="204" t="s">
        <v>554</v>
      </c>
      <c r="B2309" t="s">
        <v>18</v>
      </c>
      <c r="C2309" s="201">
        <v>110202</v>
      </c>
      <c r="D2309" t="s">
        <v>290</v>
      </c>
    </row>
    <row r="2310" spans="1:4" x14ac:dyDescent="0.35">
      <c r="A2310" s="204" t="s">
        <v>554</v>
      </c>
      <c r="B2310" t="s">
        <v>18</v>
      </c>
      <c r="C2310" s="201">
        <v>110301</v>
      </c>
      <c r="D2310" t="s">
        <v>289</v>
      </c>
    </row>
    <row r="2311" spans="1:4" x14ac:dyDescent="0.35">
      <c r="A2311" s="204" t="s">
        <v>554</v>
      </c>
      <c r="B2311" t="s">
        <v>18</v>
      </c>
      <c r="C2311" s="201">
        <v>110501</v>
      </c>
      <c r="D2311" t="s">
        <v>395</v>
      </c>
    </row>
    <row r="2312" spans="1:4" x14ac:dyDescent="0.35">
      <c r="A2312" s="204" t="s">
        <v>554</v>
      </c>
      <c r="B2312" t="s">
        <v>18</v>
      </c>
      <c r="C2312" s="201">
        <v>110701</v>
      </c>
      <c r="D2312" t="s">
        <v>394</v>
      </c>
    </row>
    <row r="2313" spans="1:4" x14ac:dyDescent="0.35">
      <c r="A2313" s="204" t="s">
        <v>554</v>
      </c>
      <c r="B2313" t="s">
        <v>18</v>
      </c>
      <c r="C2313" s="201">
        <v>110802</v>
      </c>
      <c r="D2313" t="s">
        <v>288</v>
      </c>
    </row>
    <row r="2314" spans="1:4" x14ac:dyDescent="0.35">
      <c r="A2314" s="204" t="s">
        <v>554</v>
      </c>
      <c r="B2314" t="s">
        <v>18</v>
      </c>
      <c r="C2314" s="201">
        <v>110901</v>
      </c>
      <c r="D2314" t="s">
        <v>393</v>
      </c>
    </row>
    <row r="2315" spans="1:4" x14ac:dyDescent="0.35">
      <c r="A2315" s="204" t="s">
        <v>554</v>
      </c>
      <c r="B2315" t="s">
        <v>18</v>
      </c>
      <c r="C2315" s="201">
        <v>110902</v>
      </c>
      <c r="D2315" t="s">
        <v>392</v>
      </c>
    </row>
    <row r="2316" spans="1:4" x14ac:dyDescent="0.35">
      <c r="A2316" s="204" t="s">
        <v>554</v>
      </c>
      <c r="B2316" t="s">
        <v>18</v>
      </c>
      <c r="C2316" s="201">
        <v>111001</v>
      </c>
      <c r="D2316" t="s">
        <v>287</v>
      </c>
    </row>
    <row r="2317" spans="1:4" x14ac:dyDescent="0.35">
      <c r="A2317" s="204" t="s">
        <v>554</v>
      </c>
      <c r="B2317" t="s">
        <v>18</v>
      </c>
      <c r="C2317" s="201">
        <v>111002</v>
      </c>
      <c r="D2317" t="s">
        <v>286</v>
      </c>
    </row>
    <row r="2318" spans="1:4" x14ac:dyDescent="0.35">
      <c r="A2318" s="204" t="s">
        <v>554</v>
      </c>
      <c r="B2318" t="s">
        <v>18</v>
      </c>
      <c r="C2318" s="201">
        <v>111003</v>
      </c>
      <c r="D2318" t="s">
        <v>285</v>
      </c>
    </row>
    <row r="2319" spans="1:4" x14ac:dyDescent="0.35">
      <c r="A2319" s="204" t="s">
        <v>554</v>
      </c>
      <c r="B2319" t="s">
        <v>18</v>
      </c>
      <c r="C2319" s="201">
        <v>111006</v>
      </c>
      <c r="D2319" t="s">
        <v>284</v>
      </c>
    </row>
    <row r="2320" spans="1:4" x14ac:dyDescent="0.35">
      <c r="A2320" s="204" t="s">
        <v>554</v>
      </c>
      <c r="B2320" t="s">
        <v>18</v>
      </c>
      <c r="C2320" s="201">
        <v>120412</v>
      </c>
      <c r="D2320" t="s">
        <v>278</v>
      </c>
    </row>
    <row r="2321" spans="1:4" x14ac:dyDescent="0.35">
      <c r="A2321" s="204" t="s">
        <v>554</v>
      </c>
      <c r="B2321" t="s">
        <v>18</v>
      </c>
      <c r="C2321" s="201">
        <v>120500</v>
      </c>
      <c r="D2321" t="s">
        <v>275</v>
      </c>
    </row>
    <row r="2322" spans="1:4" x14ac:dyDescent="0.35">
      <c r="A2322" s="204" t="s">
        <v>554</v>
      </c>
      <c r="B2322" t="s">
        <v>18</v>
      </c>
      <c r="C2322" s="201">
        <v>120501</v>
      </c>
      <c r="D2322" t="s">
        <v>274</v>
      </c>
    </row>
    <row r="2323" spans="1:4" x14ac:dyDescent="0.35">
      <c r="A2323" s="204" t="s">
        <v>554</v>
      </c>
      <c r="B2323" t="s">
        <v>18</v>
      </c>
      <c r="C2323" s="201">
        <v>120503</v>
      </c>
      <c r="D2323" t="s">
        <v>273</v>
      </c>
    </row>
    <row r="2324" spans="1:4" x14ac:dyDescent="0.35">
      <c r="A2324" s="204" t="s">
        <v>554</v>
      </c>
      <c r="B2324" t="s">
        <v>18</v>
      </c>
      <c r="C2324" s="201">
        <v>120504</v>
      </c>
      <c r="D2324" t="s">
        <v>272</v>
      </c>
    </row>
    <row r="2325" spans="1:4" x14ac:dyDescent="0.35">
      <c r="A2325" s="204" t="s">
        <v>554</v>
      </c>
      <c r="B2325" t="s">
        <v>18</v>
      </c>
      <c r="C2325" s="201">
        <v>120507</v>
      </c>
      <c r="D2325" t="s">
        <v>271</v>
      </c>
    </row>
    <row r="2326" spans="1:4" x14ac:dyDescent="0.35">
      <c r="A2326" s="204" t="s">
        <v>554</v>
      </c>
      <c r="B2326" t="s">
        <v>18</v>
      </c>
      <c r="C2326" s="201">
        <v>120509</v>
      </c>
      <c r="D2326" t="s">
        <v>270</v>
      </c>
    </row>
    <row r="2327" spans="1:4" x14ac:dyDescent="0.35">
      <c r="A2327" s="204" t="s">
        <v>554</v>
      </c>
      <c r="B2327" t="s">
        <v>18</v>
      </c>
      <c r="C2327" s="201">
        <v>120510</v>
      </c>
      <c r="D2327" t="s">
        <v>269</v>
      </c>
    </row>
    <row r="2328" spans="1:4" x14ac:dyDescent="0.35">
      <c r="A2328" s="204" t="s">
        <v>554</v>
      </c>
      <c r="B2328" t="s">
        <v>18</v>
      </c>
      <c r="C2328" s="201">
        <v>120601</v>
      </c>
      <c r="D2328" t="s">
        <v>391</v>
      </c>
    </row>
    <row r="2329" spans="1:4" x14ac:dyDescent="0.35">
      <c r="A2329" s="204" t="s">
        <v>554</v>
      </c>
      <c r="B2329" t="s">
        <v>18</v>
      </c>
      <c r="C2329" s="201">
        <v>120602</v>
      </c>
      <c r="D2329" t="s">
        <v>390</v>
      </c>
    </row>
    <row r="2330" spans="1:4" x14ac:dyDescent="0.35">
      <c r="A2330" s="204" t="s">
        <v>554</v>
      </c>
      <c r="B2330" t="s">
        <v>18</v>
      </c>
      <c r="C2330" s="201">
        <v>129999</v>
      </c>
      <c r="D2330" t="s">
        <v>528</v>
      </c>
    </row>
    <row r="2331" spans="1:4" x14ac:dyDescent="0.35">
      <c r="A2331" s="204" t="s">
        <v>554</v>
      </c>
      <c r="B2331" t="s">
        <v>18</v>
      </c>
      <c r="C2331" s="201">
        <v>130201</v>
      </c>
      <c r="D2331" t="s">
        <v>389</v>
      </c>
    </row>
    <row r="2332" spans="1:4" x14ac:dyDescent="0.35">
      <c r="A2332" s="204" t="s">
        <v>554</v>
      </c>
      <c r="B2332" t="s">
        <v>18</v>
      </c>
      <c r="C2332" s="201">
        <v>131102</v>
      </c>
      <c r="D2332" t="s">
        <v>268</v>
      </c>
    </row>
    <row r="2333" spans="1:4" x14ac:dyDescent="0.35">
      <c r="A2333" s="204" t="s">
        <v>554</v>
      </c>
      <c r="B2333" t="s">
        <v>18</v>
      </c>
      <c r="C2333" s="201">
        <v>131199</v>
      </c>
      <c r="D2333" t="s">
        <v>267</v>
      </c>
    </row>
    <row r="2334" spans="1:4" x14ac:dyDescent="0.35">
      <c r="A2334" s="204" t="s">
        <v>554</v>
      </c>
      <c r="B2334" t="s">
        <v>18</v>
      </c>
      <c r="C2334" s="201">
        <v>131201</v>
      </c>
      <c r="D2334" t="s">
        <v>388</v>
      </c>
    </row>
    <row r="2335" spans="1:4" x14ac:dyDescent="0.35">
      <c r="A2335" s="204" t="s">
        <v>554</v>
      </c>
      <c r="B2335" t="s">
        <v>18</v>
      </c>
      <c r="C2335" s="201">
        <v>131206</v>
      </c>
      <c r="D2335" t="s">
        <v>387</v>
      </c>
    </row>
    <row r="2336" spans="1:4" x14ac:dyDescent="0.35">
      <c r="A2336" s="204" t="s">
        <v>554</v>
      </c>
      <c r="B2336" t="s">
        <v>18</v>
      </c>
      <c r="C2336" s="201">
        <v>131207</v>
      </c>
      <c r="D2336" t="s">
        <v>386</v>
      </c>
    </row>
    <row r="2337" spans="1:4" x14ac:dyDescent="0.35">
      <c r="A2337" s="204" t="s">
        <v>554</v>
      </c>
      <c r="B2337" t="s">
        <v>18</v>
      </c>
      <c r="C2337" s="201">
        <v>131208</v>
      </c>
      <c r="D2337" t="s">
        <v>385</v>
      </c>
    </row>
    <row r="2338" spans="1:4" x14ac:dyDescent="0.35">
      <c r="A2338" s="204" t="s">
        <v>554</v>
      </c>
      <c r="B2338" t="s">
        <v>18</v>
      </c>
      <c r="C2338" s="201">
        <v>131209</v>
      </c>
      <c r="D2338" t="s">
        <v>384</v>
      </c>
    </row>
    <row r="2339" spans="1:4" x14ac:dyDescent="0.35">
      <c r="A2339" s="204" t="s">
        <v>554</v>
      </c>
      <c r="B2339" t="s">
        <v>18</v>
      </c>
      <c r="C2339" s="201">
        <v>131210</v>
      </c>
      <c r="D2339" t="s">
        <v>383</v>
      </c>
    </row>
    <row r="2340" spans="1:4" x14ac:dyDescent="0.35">
      <c r="A2340" s="204" t="s">
        <v>554</v>
      </c>
      <c r="B2340" t="s">
        <v>18</v>
      </c>
      <c r="C2340" s="201">
        <v>131211</v>
      </c>
      <c r="D2340" t="s">
        <v>382</v>
      </c>
    </row>
    <row r="2341" spans="1:4" x14ac:dyDescent="0.35">
      <c r="A2341" s="204" t="s">
        <v>554</v>
      </c>
      <c r="B2341" t="s">
        <v>18</v>
      </c>
      <c r="C2341" s="201">
        <v>131212</v>
      </c>
      <c r="D2341" t="s">
        <v>381</v>
      </c>
    </row>
    <row r="2342" spans="1:4" x14ac:dyDescent="0.35">
      <c r="A2342" s="204" t="s">
        <v>554</v>
      </c>
      <c r="B2342" t="s">
        <v>18</v>
      </c>
      <c r="C2342" s="201">
        <v>131314</v>
      </c>
      <c r="D2342" t="s">
        <v>425</v>
      </c>
    </row>
    <row r="2343" spans="1:4" x14ac:dyDescent="0.35">
      <c r="A2343" s="204" t="s">
        <v>554</v>
      </c>
      <c r="B2343" t="s">
        <v>18</v>
      </c>
      <c r="C2343" s="201">
        <v>131401</v>
      </c>
      <c r="D2343" t="s">
        <v>380</v>
      </c>
    </row>
    <row r="2344" spans="1:4" x14ac:dyDescent="0.35">
      <c r="A2344" s="204" t="s">
        <v>554</v>
      </c>
      <c r="B2344" t="s">
        <v>18</v>
      </c>
      <c r="C2344" s="201">
        <v>131402</v>
      </c>
      <c r="D2344" t="s">
        <v>379</v>
      </c>
    </row>
    <row r="2345" spans="1:4" x14ac:dyDescent="0.35">
      <c r="A2345" s="204" t="s">
        <v>554</v>
      </c>
      <c r="B2345" t="s">
        <v>18</v>
      </c>
      <c r="C2345" s="201">
        <v>131499</v>
      </c>
      <c r="D2345" t="s">
        <v>378</v>
      </c>
    </row>
    <row r="2346" spans="1:4" x14ac:dyDescent="0.35">
      <c r="A2346" s="204" t="s">
        <v>554</v>
      </c>
      <c r="B2346" t="s">
        <v>18</v>
      </c>
      <c r="C2346" s="201">
        <v>150000</v>
      </c>
      <c r="D2346" t="s">
        <v>471</v>
      </c>
    </row>
    <row r="2347" spans="1:4" x14ac:dyDescent="0.35">
      <c r="A2347" s="204" t="s">
        <v>554</v>
      </c>
      <c r="B2347" t="s">
        <v>18</v>
      </c>
      <c r="C2347" s="201">
        <v>150303</v>
      </c>
      <c r="D2347" t="s">
        <v>377</v>
      </c>
    </row>
    <row r="2348" spans="1:4" x14ac:dyDescent="0.35">
      <c r="A2348" s="204" t="s">
        <v>554</v>
      </c>
      <c r="B2348" t="s">
        <v>18</v>
      </c>
      <c r="C2348" s="201">
        <v>150305</v>
      </c>
      <c r="D2348" t="s">
        <v>470</v>
      </c>
    </row>
    <row r="2349" spans="1:4" x14ac:dyDescent="0.35">
      <c r="A2349" s="204" t="s">
        <v>554</v>
      </c>
      <c r="B2349" t="s">
        <v>18</v>
      </c>
      <c r="C2349" s="201">
        <v>150306</v>
      </c>
      <c r="D2349" t="s">
        <v>376</v>
      </c>
    </row>
    <row r="2350" spans="1:4" x14ac:dyDescent="0.35">
      <c r="A2350" s="204" t="s">
        <v>554</v>
      </c>
      <c r="B2350" t="s">
        <v>18</v>
      </c>
      <c r="C2350" s="201">
        <v>150399</v>
      </c>
      <c r="D2350" t="s">
        <v>469</v>
      </c>
    </row>
    <row r="2351" spans="1:4" x14ac:dyDescent="0.35">
      <c r="A2351" s="204" t="s">
        <v>554</v>
      </c>
      <c r="B2351" t="s">
        <v>18</v>
      </c>
      <c r="C2351" s="201">
        <v>150401</v>
      </c>
      <c r="D2351" t="s">
        <v>375</v>
      </c>
    </row>
    <row r="2352" spans="1:4" x14ac:dyDescent="0.35">
      <c r="A2352" s="204" t="s">
        <v>554</v>
      </c>
      <c r="B2352" t="s">
        <v>18</v>
      </c>
      <c r="C2352" s="201">
        <v>150406</v>
      </c>
      <c r="D2352" t="s">
        <v>467</v>
      </c>
    </row>
    <row r="2353" spans="1:4" x14ac:dyDescent="0.35">
      <c r="A2353" s="204" t="s">
        <v>554</v>
      </c>
      <c r="B2353" t="s">
        <v>18</v>
      </c>
      <c r="C2353" s="201">
        <v>150506</v>
      </c>
      <c r="D2353" t="s">
        <v>265</v>
      </c>
    </row>
    <row r="2354" spans="1:4" x14ac:dyDescent="0.35">
      <c r="A2354" s="204" t="s">
        <v>554</v>
      </c>
      <c r="B2354" t="s">
        <v>18</v>
      </c>
      <c r="C2354" s="201">
        <v>150507</v>
      </c>
      <c r="D2354" t="s">
        <v>264</v>
      </c>
    </row>
    <row r="2355" spans="1:4" x14ac:dyDescent="0.35">
      <c r="A2355" s="204" t="s">
        <v>554</v>
      </c>
      <c r="B2355" t="s">
        <v>18</v>
      </c>
      <c r="C2355" s="201">
        <v>150508</v>
      </c>
      <c r="D2355" t="s">
        <v>263</v>
      </c>
    </row>
    <row r="2356" spans="1:4" x14ac:dyDescent="0.35">
      <c r="A2356" s="204" t="s">
        <v>554</v>
      </c>
      <c r="B2356" t="s">
        <v>18</v>
      </c>
      <c r="C2356" s="201">
        <v>150616</v>
      </c>
      <c r="D2356" t="s">
        <v>466</v>
      </c>
    </row>
    <row r="2357" spans="1:4" x14ac:dyDescent="0.35">
      <c r="A2357" s="204" t="s">
        <v>554</v>
      </c>
      <c r="B2357" t="s">
        <v>18</v>
      </c>
      <c r="C2357" s="201">
        <v>150701</v>
      </c>
      <c r="D2357" t="s">
        <v>262</v>
      </c>
    </row>
    <row r="2358" spans="1:4" x14ac:dyDescent="0.35">
      <c r="A2358" s="204" t="s">
        <v>554</v>
      </c>
      <c r="B2358" t="s">
        <v>18</v>
      </c>
      <c r="C2358" s="201">
        <v>150705</v>
      </c>
      <c r="D2358" t="s">
        <v>261</v>
      </c>
    </row>
    <row r="2359" spans="1:4" x14ac:dyDescent="0.35">
      <c r="A2359" s="204" t="s">
        <v>554</v>
      </c>
      <c r="B2359" t="s">
        <v>18</v>
      </c>
      <c r="C2359" s="201">
        <v>150803</v>
      </c>
      <c r="D2359" t="s">
        <v>260</v>
      </c>
    </row>
    <row r="2360" spans="1:4" x14ac:dyDescent="0.35">
      <c r="A2360" s="204" t="s">
        <v>554</v>
      </c>
      <c r="B2360" t="s">
        <v>18</v>
      </c>
      <c r="C2360" s="201">
        <v>150807</v>
      </c>
      <c r="D2360" t="s">
        <v>259</v>
      </c>
    </row>
    <row r="2361" spans="1:4" x14ac:dyDescent="0.35">
      <c r="A2361" s="204" t="s">
        <v>554</v>
      </c>
      <c r="B2361" t="s">
        <v>18</v>
      </c>
      <c r="C2361" s="201">
        <v>151201</v>
      </c>
      <c r="D2361" t="s">
        <v>465</v>
      </c>
    </row>
    <row r="2362" spans="1:4" x14ac:dyDescent="0.35">
      <c r="A2362" s="204" t="s">
        <v>554</v>
      </c>
      <c r="B2362" t="s">
        <v>18</v>
      </c>
      <c r="C2362" s="201">
        <v>151202</v>
      </c>
      <c r="D2362" t="s">
        <v>464</v>
      </c>
    </row>
    <row r="2363" spans="1:4" x14ac:dyDescent="0.35">
      <c r="A2363" s="204" t="s">
        <v>554</v>
      </c>
      <c r="B2363" t="s">
        <v>18</v>
      </c>
      <c r="C2363" s="201">
        <v>190505</v>
      </c>
      <c r="D2363" t="s">
        <v>252</v>
      </c>
    </row>
    <row r="2364" spans="1:4" x14ac:dyDescent="0.35">
      <c r="A2364" s="204" t="s">
        <v>554</v>
      </c>
      <c r="B2364" t="s">
        <v>18</v>
      </c>
      <c r="C2364" s="201">
        <v>190708</v>
      </c>
      <c r="D2364" t="s">
        <v>371</v>
      </c>
    </row>
    <row r="2365" spans="1:4" x14ac:dyDescent="0.35">
      <c r="A2365" s="204" t="s">
        <v>554</v>
      </c>
      <c r="B2365" t="s">
        <v>18</v>
      </c>
      <c r="C2365" s="201">
        <v>260210</v>
      </c>
      <c r="D2365" t="s">
        <v>251</v>
      </c>
    </row>
    <row r="2366" spans="1:4" x14ac:dyDescent="0.35">
      <c r="A2366" s="204" t="s">
        <v>554</v>
      </c>
      <c r="B2366" t="s">
        <v>18</v>
      </c>
      <c r="C2366" s="201">
        <v>261006</v>
      </c>
      <c r="D2366" t="s">
        <v>250</v>
      </c>
    </row>
    <row r="2367" spans="1:4" x14ac:dyDescent="0.35">
      <c r="A2367" s="204" t="s">
        <v>554</v>
      </c>
      <c r="B2367" t="s">
        <v>18</v>
      </c>
      <c r="C2367" s="201">
        <v>302502</v>
      </c>
      <c r="D2367" t="s">
        <v>368</v>
      </c>
    </row>
    <row r="2368" spans="1:4" x14ac:dyDescent="0.35">
      <c r="A2368" s="204" t="s">
        <v>554</v>
      </c>
      <c r="B2368" t="s">
        <v>18</v>
      </c>
      <c r="C2368" s="201">
        <v>303301</v>
      </c>
      <c r="D2368" t="s">
        <v>248</v>
      </c>
    </row>
    <row r="2369" spans="1:4" x14ac:dyDescent="0.35">
      <c r="A2369" s="204" t="s">
        <v>554</v>
      </c>
      <c r="B2369" t="s">
        <v>18</v>
      </c>
      <c r="C2369" s="201">
        <v>303401</v>
      </c>
      <c r="D2369" t="s">
        <v>247</v>
      </c>
    </row>
    <row r="2370" spans="1:4" x14ac:dyDescent="0.35">
      <c r="A2370" s="204" t="s">
        <v>554</v>
      </c>
      <c r="B2370" t="s">
        <v>18</v>
      </c>
      <c r="C2370" s="201">
        <v>304101</v>
      </c>
      <c r="D2370" t="s">
        <v>246</v>
      </c>
    </row>
    <row r="2371" spans="1:4" x14ac:dyDescent="0.35">
      <c r="A2371" s="204" t="s">
        <v>554</v>
      </c>
      <c r="B2371" t="s">
        <v>18</v>
      </c>
      <c r="C2371" s="201">
        <v>304401</v>
      </c>
      <c r="D2371" t="s">
        <v>245</v>
      </c>
    </row>
    <row r="2372" spans="1:4" x14ac:dyDescent="0.35">
      <c r="A2372" s="204" t="s">
        <v>554</v>
      </c>
      <c r="B2372" t="s">
        <v>18</v>
      </c>
      <c r="C2372" s="201">
        <v>310302</v>
      </c>
      <c r="D2372" t="s">
        <v>434</v>
      </c>
    </row>
    <row r="2373" spans="1:4" x14ac:dyDescent="0.35">
      <c r="A2373" s="204" t="s">
        <v>554</v>
      </c>
      <c r="B2373" t="s">
        <v>18</v>
      </c>
      <c r="C2373" s="201">
        <v>310501</v>
      </c>
      <c r="D2373" t="s">
        <v>423</v>
      </c>
    </row>
    <row r="2374" spans="1:4" x14ac:dyDescent="0.35">
      <c r="A2374" s="204" t="s">
        <v>554</v>
      </c>
      <c r="B2374" t="s">
        <v>18</v>
      </c>
      <c r="C2374" s="201">
        <v>310504</v>
      </c>
      <c r="D2374" t="s">
        <v>422</v>
      </c>
    </row>
    <row r="2375" spans="1:4" x14ac:dyDescent="0.35">
      <c r="A2375" s="204" t="s">
        <v>554</v>
      </c>
      <c r="B2375" t="s">
        <v>18</v>
      </c>
      <c r="C2375" s="201">
        <v>310507</v>
      </c>
      <c r="D2375" t="s">
        <v>421</v>
      </c>
    </row>
    <row r="2376" spans="1:4" x14ac:dyDescent="0.35">
      <c r="A2376" s="204" t="s">
        <v>554</v>
      </c>
      <c r="B2376" t="s">
        <v>18</v>
      </c>
      <c r="C2376" s="201">
        <v>310601</v>
      </c>
      <c r="D2376" t="s">
        <v>367</v>
      </c>
    </row>
    <row r="2377" spans="1:4" x14ac:dyDescent="0.35">
      <c r="A2377" s="204" t="s">
        <v>554</v>
      </c>
      <c r="B2377" t="s">
        <v>18</v>
      </c>
      <c r="C2377" s="201">
        <v>400401</v>
      </c>
      <c r="D2377" t="s">
        <v>527</v>
      </c>
    </row>
    <row r="2378" spans="1:4" x14ac:dyDescent="0.35">
      <c r="A2378" s="204" t="s">
        <v>554</v>
      </c>
      <c r="B2378" t="s">
        <v>18</v>
      </c>
      <c r="C2378" s="201">
        <v>400509</v>
      </c>
      <c r="D2378" t="s">
        <v>244</v>
      </c>
    </row>
    <row r="2379" spans="1:4" x14ac:dyDescent="0.35">
      <c r="A2379" s="204" t="s">
        <v>554</v>
      </c>
      <c r="B2379" t="s">
        <v>18</v>
      </c>
      <c r="C2379" s="201">
        <v>401001</v>
      </c>
      <c r="D2379" t="s">
        <v>526</v>
      </c>
    </row>
    <row r="2380" spans="1:4" x14ac:dyDescent="0.35">
      <c r="A2380" s="204" t="s">
        <v>554</v>
      </c>
      <c r="B2380" t="s">
        <v>18</v>
      </c>
      <c r="C2380" s="201">
        <v>401002</v>
      </c>
      <c r="D2380" t="s">
        <v>525</v>
      </c>
    </row>
    <row r="2381" spans="1:4" x14ac:dyDescent="0.35">
      <c r="A2381" s="204" t="s">
        <v>554</v>
      </c>
      <c r="B2381" t="s">
        <v>18</v>
      </c>
      <c r="C2381" s="201">
        <v>410000</v>
      </c>
      <c r="D2381" t="s">
        <v>524</v>
      </c>
    </row>
    <row r="2382" spans="1:4" x14ac:dyDescent="0.35">
      <c r="A2382" s="204" t="s">
        <v>554</v>
      </c>
      <c r="B2382" t="s">
        <v>18</v>
      </c>
      <c r="C2382" s="201">
        <v>410303</v>
      </c>
      <c r="D2382" t="s">
        <v>365</v>
      </c>
    </row>
    <row r="2383" spans="1:4" x14ac:dyDescent="0.35">
      <c r="A2383" s="204" t="s">
        <v>554</v>
      </c>
      <c r="B2383" t="s">
        <v>18</v>
      </c>
      <c r="C2383" s="201">
        <v>410399</v>
      </c>
      <c r="D2383" t="s">
        <v>243</v>
      </c>
    </row>
    <row r="2384" spans="1:4" x14ac:dyDescent="0.35">
      <c r="A2384" s="204" t="s">
        <v>554</v>
      </c>
      <c r="B2384" t="s">
        <v>18</v>
      </c>
      <c r="C2384" s="201">
        <v>419999</v>
      </c>
      <c r="D2384" t="s">
        <v>242</v>
      </c>
    </row>
    <row r="2385" spans="1:4" x14ac:dyDescent="0.35">
      <c r="A2385" s="204" t="s">
        <v>554</v>
      </c>
      <c r="B2385" t="s">
        <v>18</v>
      </c>
      <c r="C2385" s="201">
        <v>430100</v>
      </c>
      <c r="D2385" t="s">
        <v>241</v>
      </c>
    </row>
    <row r="2386" spans="1:4" x14ac:dyDescent="0.35">
      <c r="A2386" s="204" t="s">
        <v>554</v>
      </c>
      <c r="B2386" t="s">
        <v>18</v>
      </c>
      <c r="C2386" s="201">
        <v>430104</v>
      </c>
      <c r="D2386" t="s">
        <v>238</v>
      </c>
    </row>
    <row r="2387" spans="1:4" x14ac:dyDescent="0.35">
      <c r="A2387" s="204" t="s">
        <v>554</v>
      </c>
      <c r="B2387" t="s">
        <v>18</v>
      </c>
      <c r="C2387" s="201">
        <v>430107</v>
      </c>
      <c r="D2387" t="s">
        <v>237</v>
      </c>
    </row>
    <row r="2388" spans="1:4" x14ac:dyDescent="0.35">
      <c r="A2388" s="204" t="s">
        <v>554</v>
      </c>
      <c r="B2388" t="s">
        <v>18</v>
      </c>
      <c r="C2388" s="201">
        <v>430109</v>
      </c>
      <c r="D2388" t="s">
        <v>364</v>
      </c>
    </row>
    <row r="2389" spans="1:4" x14ac:dyDescent="0.35">
      <c r="A2389" s="204" t="s">
        <v>554</v>
      </c>
      <c r="B2389" t="s">
        <v>18</v>
      </c>
      <c r="C2389" s="201">
        <v>430115</v>
      </c>
      <c r="D2389" t="s">
        <v>235</v>
      </c>
    </row>
    <row r="2390" spans="1:4" x14ac:dyDescent="0.35">
      <c r="A2390" s="204" t="s">
        <v>554</v>
      </c>
      <c r="B2390" t="s">
        <v>18</v>
      </c>
      <c r="C2390" s="201">
        <v>430120</v>
      </c>
      <c r="D2390" t="s">
        <v>233</v>
      </c>
    </row>
    <row r="2391" spans="1:4" x14ac:dyDescent="0.35">
      <c r="A2391" s="204" t="s">
        <v>554</v>
      </c>
      <c r="B2391" t="s">
        <v>18</v>
      </c>
      <c r="C2391" s="201">
        <v>430122</v>
      </c>
      <c r="D2391" t="s">
        <v>232</v>
      </c>
    </row>
    <row r="2392" spans="1:4" x14ac:dyDescent="0.35">
      <c r="A2392" s="204" t="s">
        <v>554</v>
      </c>
      <c r="B2392" t="s">
        <v>18</v>
      </c>
      <c r="C2392" s="201">
        <v>430123</v>
      </c>
      <c r="D2392" t="s">
        <v>231</v>
      </c>
    </row>
    <row r="2393" spans="1:4" x14ac:dyDescent="0.35">
      <c r="A2393" s="204" t="s">
        <v>554</v>
      </c>
      <c r="B2393" t="s">
        <v>18</v>
      </c>
      <c r="C2393" s="201">
        <v>430202</v>
      </c>
      <c r="D2393" t="s">
        <v>362</v>
      </c>
    </row>
    <row r="2394" spans="1:4" x14ac:dyDescent="0.35">
      <c r="A2394" s="204" t="s">
        <v>554</v>
      </c>
      <c r="B2394" t="s">
        <v>18</v>
      </c>
      <c r="C2394" s="201">
        <v>430302</v>
      </c>
      <c r="D2394" t="s">
        <v>229</v>
      </c>
    </row>
    <row r="2395" spans="1:4" x14ac:dyDescent="0.35">
      <c r="A2395" s="204" t="s">
        <v>554</v>
      </c>
      <c r="B2395" t="s">
        <v>18</v>
      </c>
      <c r="C2395" s="201">
        <v>430402</v>
      </c>
      <c r="D2395" t="s">
        <v>523</v>
      </c>
    </row>
    <row r="2396" spans="1:4" x14ac:dyDescent="0.35">
      <c r="A2396" s="204" t="s">
        <v>554</v>
      </c>
      <c r="B2396" t="s">
        <v>18</v>
      </c>
      <c r="C2396" s="201">
        <v>430403</v>
      </c>
      <c r="D2396" t="s">
        <v>225</v>
      </c>
    </row>
    <row r="2397" spans="1:4" x14ac:dyDescent="0.35">
      <c r="A2397" s="204" t="s">
        <v>554</v>
      </c>
      <c r="B2397" t="s">
        <v>18</v>
      </c>
      <c r="C2397" s="201">
        <v>430405</v>
      </c>
      <c r="D2397" t="s">
        <v>223</v>
      </c>
    </row>
    <row r="2398" spans="1:4" x14ac:dyDescent="0.35">
      <c r="A2398" s="204" t="s">
        <v>554</v>
      </c>
      <c r="B2398" t="s">
        <v>18</v>
      </c>
      <c r="C2398" s="201">
        <v>430406</v>
      </c>
      <c r="D2398" t="s">
        <v>522</v>
      </c>
    </row>
    <row r="2399" spans="1:4" x14ac:dyDescent="0.35">
      <c r="A2399" s="204" t="s">
        <v>554</v>
      </c>
      <c r="B2399" t="s">
        <v>18</v>
      </c>
      <c r="C2399" s="201">
        <v>440000</v>
      </c>
      <c r="D2399" t="s">
        <v>220</v>
      </c>
    </row>
    <row r="2400" spans="1:4" x14ac:dyDescent="0.35">
      <c r="A2400" s="204" t="s">
        <v>554</v>
      </c>
      <c r="B2400" t="s">
        <v>18</v>
      </c>
      <c r="C2400" s="201">
        <v>440401</v>
      </c>
      <c r="D2400" t="s">
        <v>511</v>
      </c>
    </row>
    <row r="2401" spans="1:4" x14ac:dyDescent="0.35">
      <c r="A2401" s="204" t="s">
        <v>554</v>
      </c>
      <c r="B2401" t="s">
        <v>18</v>
      </c>
      <c r="C2401" s="201">
        <v>440403</v>
      </c>
      <c r="D2401" t="s">
        <v>510</v>
      </c>
    </row>
    <row r="2402" spans="1:4" x14ac:dyDescent="0.35">
      <c r="A2402" s="204" t="s">
        <v>554</v>
      </c>
      <c r="B2402" t="s">
        <v>18</v>
      </c>
      <c r="C2402" s="201">
        <v>440701</v>
      </c>
      <c r="D2402" t="s">
        <v>358</v>
      </c>
    </row>
    <row r="2403" spans="1:4" x14ac:dyDescent="0.35">
      <c r="A2403" s="204" t="s">
        <v>554</v>
      </c>
      <c r="B2403" t="s">
        <v>18</v>
      </c>
      <c r="C2403" s="201">
        <v>440702</v>
      </c>
      <c r="D2403" t="s">
        <v>509</v>
      </c>
    </row>
    <row r="2404" spans="1:4" x14ac:dyDescent="0.35">
      <c r="A2404" s="204" t="s">
        <v>554</v>
      </c>
      <c r="B2404" t="s">
        <v>18</v>
      </c>
      <c r="C2404" s="201">
        <v>450401</v>
      </c>
      <c r="D2404" t="s">
        <v>521</v>
      </c>
    </row>
    <row r="2405" spans="1:4" x14ac:dyDescent="0.35">
      <c r="A2405" s="204" t="s">
        <v>554</v>
      </c>
      <c r="B2405" t="s">
        <v>18</v>
      </c>
      <c r="C2405" s="201">
        <v>460401</v>
      </c>
      <c r="D2405" t="s">
        <v>217</v>
      </c>
    </row>
    <row r="2406" spans="1:4" x14ac:dyDescent="0.35">
      <c r="A2406" s="204" t="s">
        <v>554</v>
      </c>
      <c r="B2406" t="s">
        <v>18</v>
      </c>
      <c r="C2406" s="201">
        <v>470303</v>
      </c>
      <c r="D2406" t="s">
        <v>214</v>
      </c>
    </row>
    <row r="2407" spans="1:4" x14ac:dyDescent="0.35">
      <c r="A2407" s="204" t="s">
        <v>554</v>
      </c>
      <c r="B2407" t="s">
        <v>18</v>
      </c>
      <c r="C2407" s="201">
        <v>470403</v>
      </c>
      <c r="D2407" t="s">
        <v>432</v>
      </c>
    </row>
    <row r="2408" spans="1:4" x14ac:dyDescent="0.35">
      <c r="A2408" s="204" t="s">
        <v>554</v>
      </c>
      <c r="B2408" t="s">
        <v>18</v>
      </c>
      <c r="C2408" s="201">
        <v>470600</v>
      </c>
      <c r="D2408" t="s">
        <v>211</v>
      </c>
    </row>
    <row r="2409" spans="1:4" x14ac:dyDescent="0.35">
      <c r="A2409" s="204" t="s">
        <v>554</v>
      </c>
      <c r="B2409" t="s">
        <v>18</v>
      </c>
      <c r="C2409" s="201">
        <v>470604</v>
      </c>
      <c r="D2409" t="s">
        <v>210</v>
      </c>
    </row>
    <row r="2410" spans="1:4" x14ac:dyDescent="0.35">
      <c r="A2410" s="204" t="s">
        <v>554</v>
      </c>
      <c r="B2410" t="s">
        <v>18</v>
      </c>
      <c r="C2410" s="201">
        <v>470612</v>
      </c>
      <c r="D2410" t="s">
        <v>206</v>
      </c>
    </row>
    <row r="2411" spans="1:4" x14ac:dyDescent="0.35">
      <c r="A2411" s="204" t="s">
        <v>554</v>
      </c>
      <c r="B2411" t="s">
        <v>18</v>
      </c>
      <c r="C2411" s="201">
        <v>470613</v>
      </c>
      <c r="D2411" t="s">
        <v>205</v>
      </c>
    </row>
    <row r="2412" spans="1:4" x14ac:dyDescent="0.35">
      <c r="A2412" s="204" t="s">
        <v>554</v>
      </c>
      <c r="B2412" t="s">
        <v>18</v>
      </c>
      <c r="C2412" s="201">
        <v>470614</v>
      </c>
      <c r="D2412" t="s">
        <v>204</v>
      </c>
    </row>
    <row r="2413" spans="1:4" x14ac:dyDescent="0.35">
      <c r="A2413" s="204" t="s">
        <v>554</v>
      </c>
      <c r="B2413" t="s">
        <v>18</v>
      </c>
      <c r="C2413" s="201">
        <v>470617</v>
      </c>
      <c r="D2413" t="s">
        <v>203</v>
      </c>
    </row>
    <row r="2414" spans="1:4" x14ac:dyDescent="0.35">
      <c r="A2414" s="204" t="s">
        <v>554</v>
      </c>
      <c r="B2414" t="s">
        <v>18</v>
      </c>
      <c r="C2414" s="201">
        <v>470701</v>
      </c>
      <c r="D2414" t="s">
        <v>201</v>
      </c>
    </row>
    <row r="2415" spans="1:4" x14ac:dyDescent="0.35">
      <c r="A2415" s="204" t="s">
        <v>554</v>
      </c>
      <c r="B2415" t="s">
        <v>18</v>
      </c>
      <c r="C2415" s="201">
        <v>470705</v>
      </c>
      <c r="D2415" t="s">
        <v>198</v>
      </c>
    </row>
    <row r="2416" spans="1:4" x14ac:dyDescent="0.35">
      <c r="A2416" s="204" t="s">
        <v>554</v>
      </c>
      <c r="B2416" t="s">
        <v>18</v>
      </c>
      <c r="C2416" s="201">
        <v>470706</v>
      </c>
      <c r="D2416" t="s">
        <v>197</v>
      </c>
    </row>
    <row r="2417" spans="1:4" x14ac:dyDescent="0.35">
      <c r="A2417" s="204" t="s">
        <v>554</v>
      </c>
      <c r="B2417" t="s">
        <v>18</v>
      </c>
      <c r="C2417" s="201">
        <v>490101</v>
      </c>
      <c r="D2417" t="s">
        <v>493</v>
      </c>
    </row>
    <row r="2418" spans="1:4" x14ac:dyDescent="0.35">
      <c r="A2418" s="204" t="s">
        <v>554</v>
      </c>
      <c r="B2418" t="s">
        <v>18</v>
      </c>
      <c r="C2418" s="201">
        <v>490102</v>
      </c>
      <c r="D2418" t="s">
        <v>195</v>
      </c>
    </row>
    <row r="2419" spans="1:4" x14ac:dyDescent="0.35">
      <c r="A2419" s="204" t="s">
        <v>554</v>
      </c>
      <c r="B2419" t="s">
        <v>18</v>
      </c>
      <c r="C2419" s="201">
        <v>490104</v>
      </c>
      <c r="D2419" t="s">
        <v>492</v>
      </c>
    </row>
    <row r="2420" spans="1:4" x14ac:dyDescent="0.35">
      <c r="A2420" s="204" t="s">
        <v>554</v>
      </c>
      <c r="B2420" t="s">
        <v>18</v>
      </c>
      <c r="C2420" s="201">
        <v>490108</v>
      </c>
      <c r="D2420" t="s">
        <v>193</v>
      </c>
    </row>
    <row r="2421" spans="1:4" x14ac:dyDescent="0.35">
      <c r="A2421" s="204" t="s">
        <v>554</v>
      </c>
      <c r="B2421" t="s">
        <v>18</v>
      </c>
      <c r="C2421" s="201">
        <v>510601</v>
      </c>
      <c r="D2421" t="s">
        <v>414</v>
      </c>
    </row>
    <row r="2422" spans="1:4" x14ac:dyDescent="0.35">
      <c r="A2422" s="204" t="s">
        <v>554</v>
      </c>
      <c r="B2422" t="s">
        <v>18</v>
      </c>
      <c r="C2422" s="201">
        <v>510602</v>
      </c>
      <c r="D2422" t="s">
        <v>189</v>
      </c>
    </row>
    <row r="2423" spans="1:4" x14ac:dyDescent="0.35">
      <c r="A2423" s="204" t="s">
        <v>554</v>
      </c>
      <c r="B2423" t="s">
        <v>18</v>
      </c>
      <c r="C2423" s="201">
        <v>510701</v>
      </c>
      <c r="D2423" t="s">
        <v>187</v>
      </c>
    </row>
    <row r="2424" spans="1:4" x14ac:dyDescent="0.35">
      <c r="A2424" s="204" t="s">
        <v>554</v>
      </c>
      <c r="B2424" t="s">
        <v>18</v>
      </c>
      <c r="C2424" s="201">
        <v>510706</v>
      </c>
      <c r="D2424" t="s">
        <v>185</v>
      </c>
    </row>
    <row r="2425" spans="1:4" x14ac:dyDescent="0.35">
      <c r="A2425" s="204" t="s">
        <v>554</v>
      </c>
      <c r="B2425" t="s">
        <v>18</v>
      </c>
      <c r="C2425" s="201">
        <v>510709</v>
      </c>
      <c r="D2425" t="s">
        <v>184</v>
      </c>
    </row>
    <row r="2426" spans="1:4" x14ac:dyDescent="0.35">
      <c r="A2426" s="204" t="s">
        <v>554</v>
      </c>
      <c r="B2426" t="s">
        <v>18</v>
      </c>
      <c r="C2426" s="201">
        <v>510710</v>
      </c>
      <c r="D2426" t="s">
        <v>183</v>
      </c>
    </row>
    <row r="2427" spans="1:4" x14ac:dyDescent="0.35">
      <c r="A2427" s="204" t="s">
        <v>554</v>
      </c>
      <c r="B2427" t="s">
        <v>18</v>
      </c>
      <c r="C2427" s="201">
        <v>510711</v>
      </c>
      <c r="D2427" t="s">
        <v>182</v>
      </c>
    </row>
    <row r="2428" spans="1:4" x14ac:dyDescent="0.35">
      <c r="A2428" s="204" t="s">
        <v>554</v>
      </c>
      <c r="B2428" t="s">
        <v>18</v>
      </c>
      <c r="C2428" s="201">
        <v>510712</v>
      </c>
      <c r="D2428" t="s">
        <v>181</v>
      </c>
    </row>
    <row r="2429" spans="1:4" x14ac:dyDescent="0.35">
      <c r="A2429" s="204" t="s">
        <v>554</v>
      </c>
      <c r="B2429" t="s">
        <v>18</v>
      </c>
      <c r="C2429" s="201">
        <v>510714</v>
      </c>
      <c r="D2429" t="s">
        <v>180</v>
      </c>
    </row>
    <row r="2430" spans="1:4" x14ac:dyDescent="0.35">
      <c r="A2430" s="204" t="s">
        <v>554</v>
      </c>
      <c r="B2430" t="s">
        <v>18</v>
      </c>
      <c r="C2430" s="201">
        <v>510716</v>
      </c>
      <c r="D2430" t="s">
        <v>179</v>
      </c>
    </row>
    <row r="2431" spans="1:4" x14ac:dyDescent="0.35">
      <c r="A2431" s="204" t="s">
        <v>554</v>
      </c>
      <c r="B2431" t="s">
        <v>18</v>
      </c>
      <c r="C2431" s="201">
        <v>510801</v>
      </c>
      <c r="D2431" t="s">
        <v>178</v>
      </c>
    </row>
    <row r="2432" spans="1:4" x14ac:dyDescent="0.35">
      <c r="A2432" s="204" t="s">
        <v>554</v>
      </c>
      <c r="B2432" t="s">
        <v>18</v>
      </c>
      <c r="C2432" s="201">
        <v>510803</v>
      </c>
      <c r="D2432" t="s">
        <v>177</v>
      </c>
    </row>
    <row r="2433" spans="1:4" x14ac:dyDescent="0.35">
      <c r="A2433" s="204" t="s">
        <v>554</v>
      </c>
      <c r="B2433" t="s">
        <v>18</v>
      </c>
      <c r="C2433" s="201">
        <v>510805</v>
      </c>
      <c r="D2433" t="s">
        <v>176</v>
      </c>
    </row>
    <row r="2434" spans="1:4" x14ac:dyDescent="0.35">
      <c r="A2434" s="204" t="s">
        <v>554</v>
      </c>
      <c r="B2434" t="s">
        <v>18</v>
      </c>
      <c r="C2434" s="201">
        <v>510806</v>
      </c>
      <c r="D2434" t="s">
        <v>175</v>
      </c>
    </row>
    <row r="2435" spans="1:4" x14ac:dyDescent="0.35">
      <c r="A2435" s="204" t="s">
        <v>554</v>
      </c>
      <c r="B2435" t="s">
        <v>18</v>
      </c>
      <c r="C2435" s="201">
        <v>510809</v>
      </c>
      <c r="D2435" t="s">
        <v>174</v>
      </c>
    </row>
    <row r="2436" spans="1:4" x14ac:dyDescent="0.35">
      <c r="A2436" s="204" t="s">
        <v>554</v>
      </c>
      <c r="B2436" t="s">
        <v>18</v>
      </c>
      <c r="C2436" s="201">
        <v>510811</v>
      </c>
      <c r="D2436" t="s">
        <v>173</v>
      </c>
    </row>
    <row r="2437" spans="1:4" x14ac:dyDescent="0.35">
      <c r="A2437" s="204" t="s">
        <v>554</v>
      </c>
      <c r="B2437" t="s">
        <v>18</v>
      </c>
      <c r="C2437" s="201">
        <v>510813</v>
      </c>
      <c r="D2437" t="s">
        <v>172</v>
      </c>
    </row>
    <row r="2438" spans="1:4" x14ac:dyDescent="0.35">
      <c r="A2438" s="204" t="s">
        <v>554</v>
      </c>
      <c r="B2438" t="s">
        <v>18</v>
      </c>
      <c r="C2438" s="201">
        <v>510901</v>
      </c>
      <c r="D2438" t="s">
        <v>171</v>
      </c>
    </row>
    <row r="2439" spans="1:4" x14ac:dyDescent="0.35">
      <c r="A2439" s="204" t="s">
        <v>554</v>
      </c>
      <c r="B2439" t="s">
        <v>18</v>
      </c>
      <c r="C2439" s="201">
        <v>510902</v>
      </c>
      <c r="D2439" t="s">
        <v>170</v>
      </c>
    </row>
    <row r="2440" spans="1:4" x14ac:dyDescent="0.35">
      <c r="A2440" s="204" t="s">
        <v>554</v>
      </c>
      <c r="B2440" t="s">
        <v>18</v>
      </c>
      <c r="C2440" s="201">
        <v>510906</v>
      </c>
      <c r="D2440" t="s">
        <v>169</v>
      </c>
    </row>
    <row r="2441" spans="1:4" x14ac:dyDescent="0.35">
      <c r="A2441" s="204" t="s">
        <v>554</v>
      </c>
      <c r="B2441" t="s">
        <v>18</v>
      </c>
      <c r="C2441" s="201">
        <v>510907</v>
      </c>
      <c r="D2441" t="s">
        <v>168</v>
      </c>
    </row>
    <row r="2442" spans="1:4" x14ac:dyDescent="0.35">
      <c r="A2442" s="204" t="s">
        <v>554</v>
      </c>
      <c r="B2442" t="s">
        <v>18</v>
      </c>
      <c r="C2442" s="201">
        <v>510908</v>
      </c>
      <c r="D2442" t="s">
        <v>167</v>
      </c>
    </row>
    <row r="2443" spans="1:4" x14ac:dyDescent="0.35">
      <c r="A2443" s="204" t="s">
        <v>554</v>
      </c>
      <c r="B2443" t="s">
        <v>18</v>
      </c>
      <c r="C2443" s="201">
        <v>510909</v>
      </c>
      <c r="D2443" t="s">
        <v>166</v>
      </c>
    </row>
    <row r="2444" spans="1:4" x14ac:dyDescent="0.35">
      <c r="A2444" s="204" t="s">
        <v>554</v>
      </c>
      <c r="B2444" t="s">
        <v>18</v>
      </c>
      <c r="C2444" s="201">
        <v>510910</v>
      </c>
      <c r="D2444" t="s">
        <v>165</v>
      </c>
    </row>
    <row r="2445" spans="1:4" x14ac:dyDescent="0.35">
      <c r="A2445" s="204" t="s">
        <v>554</v>
      </c>
      <c r="B2445" t="s">
        <v>18</v>
      </c>
      <c r="C2445" s="201">
        <v>510911</v>
      </c>
      <c r="D2445" t="s">
        <v>164</v>
      </c>
    </row>
    <row r="2446" spans="1:4" x14ac:dyDescent="0.35">
      <c r="A2446" s="204" t="s">
        <v>554</v>
      </c>
      <c r="B2446" t="s">
        <v>18</v>
      </c>
      <c r="C2446" s="201">
        <v>510915</v>
      </c>
      <c r="D2446" t="s">
        <v>163</v>
      </c>
    </row>
    <row r="2447" spans="1:4" x14ac:dyDescent="0.35">
      <c r="A2447" s="204" t="s">
        <v>554</v>
      </c>
      <c r="B2447" t="s">
        <v>18</v>
      </c>
      <c r="C2447" s="201">
        <v>510916</v>
      </c>
      <c r="D2447" t="s">
        <v>162</v>
      </c>
    </row>
    <row r="2448" spans="1:4" x14ac:dyDescent="0.35">
      <c r="A2448" s="204" t="s">
        <v>554</v>
      </c>
      <c r="B2448" t="s">
        <v>18</v>
      </c>
      <c r="C2448" s="201">
        <v>510918</v>
      </c>
      <c r="D2448" t="s">
        <v>520</v>
      </c>
    </row>
    <row r="2449" spans="1:4" x14ac:dyDescent="0.35">
      <c r="A2449" s="204" t="s">
        <v>554</v>
      </c>
      <c r="B2449" t="s">
        <v>18</v>
      </c>
      <c r="C2449" s="201">
        <v>510919</v>
      </c>
      <c r="D2449" t="s">
        <v>161</v>
      </c>
    </row>
    <row r="2450" spans="1:4" x14ac:dyDescent="0.35">
      <c r="A2450" s="204" t="s">
        <v>554</v>
      </c>
      <c r="B2450" t="s">
        <v>18</v>
      </c>
      <c r="C2450" s="201">
        <v>510920</v>
      </c>
      <c r="D2450" t="s">
        <v>160</v>
      </c>
    </row>
    <row r="2451" spans="1:4" x14ac:dyDescent="0.35">
      <c r="A2451" s="204" t="s">
        <v>554</v>
      </c>
      <c r="B2451" t="s">
        <v>18</v>
      </c>
      <c r="C2451" s="201">
        <v>511009</v>
      </c>
      <c r="D2451" t="s">
        <v>159</v>
      </c>
    </row>
    <row r="2452" spans="1:4" x14ac:dyDescent="0.35">
      <c r="A2452" s="204" t="s">
        <v>554</v>
      </c>
      <c r="B2452" t="s">
        <v>18</v>
      </c>
      <c r="C2452" s="201">
        <v>511012</v>
      </c>
      <c r="D2452" t="s">
        <v>158</v>
      </c>
    </row>
    <row r="2453" spans="1:4" x14ac:dyDescent="0.35">
      <c r="A2453" s="204" t="s">
        <v>554</v>
      </c>
      <c r="B2453" t="s">
        <v>18</v>
      </c>
      <c r="C2453" s="201">
        <v>511502</v>
      </c>
      <c r="D2453" t="s">
        <v>489</v>
      </c>
    </row>
    <row r="2454" spans="1:4" x14ac:dyDescent="0.35">
      <c r="A2454" s="204" t="s">
        <v>554</v>
      </c>
      <c r="B2454" t="s">
        <v>18</v>
      </c>
      <c r="C2454" s="201">
        <v>511801</v>
      </c>
      <c r="D2454" t="s">
        <v>454</v>
      </c>
    </row>
    <row r="2455" spans="1:4" x14ac:dyDescent="0.35">
      <c r="A2455" s="204" t="s">
        <v>554</v>
      </c>
      <c r="B2455" t="s">
        <v>18</v>
      </c>
      <c r="C2455" s="201">
        <v>511802</v>
      </c>
      <c r="D2455" t="s">
        <v>344</v>
      </c>
    </row>
    <row r="2456" spans="1:4" x14ac:dyDescent="0.35">
      <c r="A2456" s="204" t="s">
        <v>554</v>
      </c>
      <c r="B2456" t="s">
        <v>18</v>
      </c>
      <c r="C2456" s="201">
        <v>511803</v>
      </c>
      <c r="D2456" t="s">
        <v>343</v>
      </c>
    </row>
    <row r="2457" spans="1:4" x14ac:dyDescent="0.35">
      <c r="A2457" s="204" t="s">
        <v>554</v>
      </c>
      <c r="B2457" t="s">
        <v>18</v>
      </c>
      <c r="C2457" s="201">
        <v>511804</v>
      </c>
      <c r="D2457" t="s">
        <v>342</v>
      </c>
    </row>
    <row r="2458" spans="1:4" x14ac:dyDescent="0.35">
      <c r="A2458" s="204" t="s">
        <v>554</v>
      </c>
      <c r="B2458" t="s">
        <v>18</v>
      </c>
      <c r="C2458" s="201">
        <v>512201</v>
      </c>
      <c r="D2458" t="s">
        <v>156</v>
      </c>
    </row>
    <row r="2459" spans="1:4" x14ac:dyDescent="0.35">
      <c r="A2459" s="204" t="s">
        <v>554</v>
      </c>
      <c r="B2459" t="s">
        <v>18</v>
      </c>
      <c r="C2459" s="201">
        <v>512202</v>
      </c>
      <c r="D2459" t="s">
        <v>155</v>
      </c>
    </row>
    <row r="2460" spans="1:4" x14ac:dyDescent="0.35">
      <c r="A2460" s="204" t="s">
        <v>554</v>
      </c>
      <c r="B2460" t="s">
        <v>18</v>
      </c>
      <c r="C2460" s="201">
        <v>512206</v>
      </c>
      <c r="D2460" t="s">
        <v>154</v>
      </c>
    </row>
    <row r="2461" spans="1:4" x14ac:dyDescent="0.35">
      <c r="A2461" s="204" t="s">
        <v>554</v>
      </c>
      <c r="B2461" t="s">
        <v>18</v>
      </c>
      <c r="C2461" s="201">
        <v>512213</v>
      </c>
      <c r="D2461" t="s">
        <v>153</v>
      </c>
    </row>
    <row r="2462" spans="1:4" x14ac:dyDescent="0.35">
      <c r="A2462" s="204" t="s">
        <v>554</v>
      </c>
      <c r="B2462" t="s">
        <v>18</v>
      </c>
      <c r="C2462" s="201">
        <v>512601</v>
      </c>
      <c r="D2462" t="s">
        <v>152</v>
      </c>
    </row>
    <row r="2463" spans="1:4" x14ac:dyDescent="0.35">
      <c r="A2463" s="204" t="s">
        <v>554</v>
      </c>
      <c r="B2463" t="s">
        <v>18</v>
      </c>
      <c r="C2463" s="201">
        <v>512604</v>
      </c>
      <c r="D2463" t="s">
        <v>151</v>
      </c>
    </row>
    <row r="2464" spans="1:4" x14ac:dyDescent="0.35">
      <c r="A2464" s="204" t="s">
        <v>554</v>
      </c>
      <c r="B2464" t="s">
        <v>18</v>
      </c>
      <c r="C2464" s="201">
        <v>512605</v>
      </c>
      <c r="D2464" t="s">
        <v>337</v>
      </c>
    </row>
    <row r="2465" spans="1:4" x14ac:dyDescent="0.35">
      <c r="A2465" s="204" t="s">
        <v>554</v>
      </c>
      <c r="B2465" t="s">
        <v>18</v>
      </c>
      <c r="C2465" s="201">
        <v>513501</v>
      </c>
      <c r="D2465" t="s">
        <v>150</v>
      </c>
    </row>
    <row r="2466" spans="1:4" x14ac:dyDescent="0.35">
      <c r="A2466" s="204" t="s">
        <v>554</v>
      </c>
      <c r="B2466" t="s">
        <v>18</v>
      </c>
      <c r="C2466" s="201">
        <v>513502</v>
      </c>
      <c r="D2466" t="s">
        <v>149</v>
      </c>
    </row>
    <row r="2467" spans="1:4" x14ac:dyDescent="0.35">
      <c r="A2467" s="204" t="s">
        <v>554</v>
      </c>
      <c r="B2467" t="s">
        <v>18</v>
      </c>
      <c r="C2467" s="201">
        <v>513503</v>
      </c>
      <c r="D2467" t="s">
        <v>148</v>
      </c>
    </row>
    <row r="2468" spans="1:4" x14ac:dyDescent="0.35">
      <c r="A2468" s="204" t="s">
        <v>554</v>
      </c>
      <c r="B2468" t="s">
        <v>18</v>
      </c>
      <c r="C2468" s="201">
        <v>513599</v>
      </c>
      <c r="D2468" t="s">
        <v>147</v>
      </c>
    </row>
    <row r="2469" spans="1:4" x14ac:dyDescent="0.35">
      <c r="A2469" s="204" t="s">
        <v>554</v>
      </c>
      <c r="B2469" t="s">
        <v>18</v>
      </c>
      <c r="C2469" s="201">
        <v>513602</v>
      </c>
      <c r="D2469" t="s">
        <v>413</v>
      </c>
    </row>
    <row r="2470" spans="1:4" x14ac:dyDescent="0.35">
      <c r="A2470" s="204" t="s">
        <v>554</v>
      </c>
      <c r="B2470" t="s">
        <v>18</v>
      </c>
      <c r="C2470" s="201">
        <v>513801</v>
      </c>
      <c r="D2470" t="s">
        <v>146</v>
      </c>
    </row>
    <row r="2471" spans="1:4" x14ac:dyDescent="0.35">
      <c r="A2471" s="204" t="s">
        <v>554</v>
      </c>
      <c r="B2471" t="s">
        <v>18</v>
      </c>
      <c r="C2471" s="201">
        <v>520101</v>
      </c>
      <c r="D2471" t="s">
        <v>488</v>
      </c>
    </row>
    <row r="2472" spans="1:4" x14ac:dyDescent="0.35">
      <c r="A2472" s="204" t="s">
        <v>554</v>
      </c>
      <c r="B2472" t="s">
        <v>18</v>
      </c>
      <c r="C2472" s="201">
        <v>520201</v>
      </c>
      <c r="D2472" t="s">
        <v>143</v>
      </c>
    </row>
    <row r="2473" spans="1:4" x14ac:dyDescent="0.35">
      <c r="A2473" s="204" t="s">
        <v>554</v>
      </c>
      <c r="B2473" t="s">
        <v>18</v>
      </c>
      <c r="C2473" s="201">
        <v>520203</v>
      </c>
      <c r="D2473" t="s">
        <v>142</v>
      </c>
    </row>
    <row r="2474" spans="1:4" x14ac:dyDescent="0.35">
      <c r="A2474" s="204" t="s">
        <v>554</v>
      </c>
      <c r="B2474" t="s">
        <v>18</v>
      </c>
      <c r="C2474" s="201">
        <v>520205</v>
      </c>
      <c r="D2474" t="s">
        <v>140</v>
      </c>
    </row>
    <row r="2475" spans="1:4" x14ac:dyDescent="0.35">
      <c r="A2475" s="204" t="s">
        <v>554</v>
      </c>
      <c r="B2475" t="s">
        <v>18</v>
      </c>
      <c r="C2475" s="201">
        <v>520209</v>
      </c>
      <c r="D2475" t="s">
        <v>487</v>
      </c>
    </row>
    <row r="2476" spans="1:4" x14ac:dyDescent="0.35">
      <c r="A2476" s="204" t="s">
        <v>554</v>
      </c>
      <c r="B2476" t="s">
        <v>18</v>
      </c>
      <c r="C2476" s="201">
        <v>520211</v>
      </c>
      <c r="D2476" t="s">
        <v>486</v>
      </c>
    </row>
    <row r="2477" spans="1:4" x14ac:dyDescent="0.35">
      <c r="A2477" s="204" t="s">
        <v>554</v>
      </c>
      <c r="B2477" t="s">
        <v>18</v>
      </c>
      <c r="C2477" s="201">
        <v>520213</v>
      </c>
      <c r="D2477" t="s">
        <v>137</v>
      </c>
    </row>
    <row r="2478" spans="1:4" x14ac:dyDescent="0.35">
      <c r="A2478" s="204" t="s">
        <v>554</v>
      </c>
      <c r="B2478" t="s">
        <v>18</v>
      </c>
      <c r="C2478" s="201">
        <v>520216</v>
      </c>
      <c r="D2478" t="s">
        <v>136</v>
      </c>
    </row>
    <row r="2479" spans="1:4" x14ac:dyDescent="0.35">
      <c r="A2479" s="204" t="s">
        <v>554</v>
      </c>
      <c r="B2479" t="s">
        <v>18</v>
      </c>
      <c r="C2479" s="201">
        <v>520301</v>
      </c>
      <c r="D2479" t="s">
        <v>484</v>
      </c>
    </row>
    <row r="2480" spans="1:4" x14ac:dyDescent="0.35">
      <c r="A2480" s="204" t="s">
        <v>554</v>
      </c>
      <c r="B2480" t="s">
        <v>18</v>
      </c>
      <c r="C2480" s="201">
        <v>520406</v>
      </c>
      <c r="D2480" t="s">
        <v>331</v>
      </c>
    </row>
    <row r="2481" spans="1:4" x14ac:dyDescent="0.35">
      <c r="A2481" s="204" t="s">
        <v>554</v>
      </c>
      <c r="B2481" t="s">
        <v>18</v>
      </c>
      <c r="C2481" s="201">
        <v>520408</v>
      </c>
      <c r="D2481" t="s">
        <v>330</v>
      </c>
    </row>
    <row r="2482" spans="1:4" x14ac:dyDescent="0.35">
      <c r="A2482" s="204" t="s">
        <v>554</v>
      </c>
      <c r="B2482" t="s">
        <v>18</v>
      </c>
      <c r="C2482" s="201">
        <v>520409</v>
      </c>
      <c r="D2482" t="s">
        <v>430</v>
      </c>
    </row>
    <row r="2483" spans="1:4" x14ac:dyDescent="0.35">
      <c r="A2483" s="204" t="s">
        <v>554</v>
      </c>
      <c r="B2483" t="s">
        <v>18</v>
      </c>
      <c r="C2483" s="201">
        <v>520411</v>
      </c>
      <c r="D2483" t="s">
        <v>328</v>
      </c>
    </row>
    <row r="2484" spans="1:4" x14ac:dyDescent="0.35">
      <c r="A2484" s="204" t="s">
        <v>554</v>
      </c>
      <c r="B2484" t="s">
        <v>18</v>
      </c>
      <c r="C2484" s="201">
        <v>520701</v>
      </c>
      <c r="D2484" t="s">
        <v>482</v>
      </c>
    </row>
    <row r="2485" spans="1:4" x14ac:dyDescent="0.35">
      <c r="A2485" s="204" t="s">
        <v>554</v>
      </c>
      <c r="B2485" t="s">
        <v>18</v>
      </c>
      <c r="C2485" s="201">
        <v>520703</v>
      </c>
      <c r="D2485" t="s">
        <v>481</v>
      </c>
    </row>
    <row r="2486" spans="1:4" x14ac:dyDescent="0.35">
      <c r="A2486" s="204" t="s">
        <v>554</v>
      </c>
      <c r="B2486" t="s">
        <v>18</v>
      </c>
      <c r="C2486" s="201">
        <v>520901</v>
      </c>
      <c r="D2486" t="s">
        <v>133</v>
      </c>
    </row>
    <row r="2487" spans="1:4" x14ac:dyDescent="0.35">
      <c r="A2487" s="204" t="s">
        <v>554</v>
      </c>
      <c r="B2487" t="s">
        <v>18</v>
      </c>
      <c r="C2487" s="201">
        <v>520904</v>
      </c>
      <c r="D2487" t="s">
        <v>132</v>
      </c>
    </row>
    <row r="2488" spans="1:4" x14ac:dyDescent="0.35">
      <c r="A2488" s="204" t="s">
        <v>554</v>
      </c>
      <c r="B2488" t="s">
        <v>18</v>
      </c>
      <c r="C2488" s="201">
        <v>520905</v>
      </c>
      <c r="D2488" t="s">
        <v>131</v>
      </c>
    </row>
    <row r="2489" spans="1:4" x14ac:dyDescent="0.35">
      <c r="A2489" s="204" t="s">
        <v>554</v>
      </c>
      <c r="B2489" t="s">
        <v>18</v>
      </c>
      <c r="C2489" s="201">
        <v>520907</v>
      </c>
      <c r="D2489" t="s">
        <v>326</v>
      </c>
    </row>
    <row r="2490" spans="1:4" x14ac:dyDescent="0.35">
      <c r="A2490" s="204" t="s">
        <v>554</v>
      </c>
      <c r="B2490" t="s">
        <v>18</v>
      </c>
      <c r="C2490" s="201">
        <v>520908</v>
      </c>
      <c r="D2490" t="s">
        <v>325</v>
      </c>
    </row>
    <row r="2491" spans="1:4" x14ac:dyDescent="0.35">
      <c r="A2491" s="204" t="s">
        <v>554</v>
      </c>
      <c r="B2491" t="s">
        <v>18</v>
      </c>
      <c r="C2491" s="201">
        <v>520909</v>
      </c>
      <c r="D2491" t="s">
        <v>129</v>
      </c>
    </row>
    <row r="2492" spans="1:4" x14ac:dyDescent="0.35">
      <c r="A2492" s="204" t="s">
        <v>554</v>
      </c>
      <c r="B2492" t="s">
        <v>18</v>
      </c>
      <c r="C2492" s="201">
        <v>520910</v>
      </c>
      <c r="D2492" t="s">
        <v>128</v>
      </c>
    </row>
    <row r="2493" spans="1:4" x14ac:dyDescent="0.35">
      <c r="A2493" s="204" t="s">
        <v>554</v>
      </c>
      <c r="B2493" t="s">
        <v>18</v>
      </c>
      <c r="C2493" s="201">
        <v>520999</v>
      </c>
      <c r="D2493" t="s">
        <v>127</v>
      </c>
    </row>
    <row r="2494" spans="1:4" x14ac:dyDescent="0.35">
      <c r="A2494" s="204" t="s">
        <v>554</v>
      </c>
      <c r="B2494" t="s">
        <v>18</v>
      </c>
      <c r="C2494" s="201">
        <v>521001</v>
      </c>
      <c r="D2494" t="s">
        <v>126</v>
      </c>
    </row>
    <row r="2495" spans="1:4" x14ac:dyDescent="0.35">
      <c r="A2495" s="204" t="s">
        <v>554</v>
      </c>
      <c r="B2495" t="s">
        <v>18</v>
      </c>
      <c r="C2495" s="201">
        <v>521401</v>
      </c>
      <c r="D2495" t="s">
        <v>125</v>
      </c>
    </row>
    <row r="2496" spans="1:4" x14ac:dyDescent="0.35">
      <c r="A2496" s="204" t="s">
        <v>554</v>
      </c>
      <c r="B2496" t="s">
        <v>18</v>
      </c>
      <c r="C2496" s="201">
        <v>521501</v>
      </c>
      <c r="D2496" t="s">
        <v>324</v>
      </c>
    </row>
    <row r="2497" spans="1:4" x14ac:dyDescent="0.35">
      <c r="A2497" s="204" t="s">
        <v>554</v>
      </c>
      <c r="B2497" t="s">
        <v>18</v>
      </c>
      <c r="C2497" s="201">
        <v>521803</v>
      </c>
      <c r="D2497" t="s">
        <v>124</v>
      </c>
    </row>
    <row r="2498" spans="1:4" x14ac:dyDescent="0.35">
      <c r="A2498" s="204" t="s">
        <v>554</v>
      </c>
      <c r="B2498" t="s">
        <v>18</v>
      </c>
      <c r="C2498" s="201">
        <v>521804</v>
      </c>
      <c r="D2498" t="s">
        <v>123</v>
      </c>
    </row>
    <row r="2499" spans="1:4" x14ac:dyDescent="0.35">
      <c r="A2499" s="204" t="s">
        <v>554</v>
      </c>
      <c r="B2499" t="s">
        <v>18</v>
      </c>
      <c r="C2499" s="201">
        <v>521899</v>
      </c>
      <c r="D2499" t="s">
        <v>122</v>
      </c>
    </row>
    <row r="2500" spans="1:4" x14ac:dyDescent="0.35">
      <c r="A2500" s="204" t="s">
        <v>554</v>
      </c>
      <c r="B2500" t="s">
        <v>18</v>
      </c>
      <c r="C2500" s="201">
        <v>521903</v>
      </c>
      <c r="D2500" t="s">
        <v>412</v>
      </c>
    </row>
    <row r="2501" spans="1:4" x14ac:dyDescent="0.35">
      <c r="A2501" s="204" t="s">
        <v>554</v>
      </c>
      <c r="B2501" t="s">
        <v>18</v>
      </c>
      <c r="C2501" s="201">
        <v>521909</v>
      </c>
      <c r="D2501" t="s">
        <v>121</v>
      </c>
    </row>
    <row r="2502" spans="1:4" x14ac:dyDescent="0.35">
      <c r="A2502" s="204" t="s">
        <v>554</v>
      </c>
      <c r="B2502" t="s">
        <v>18</v>
      </c>
      <c r="C2502" s="201">
        <v>999999</v>
      </c>
      <c r="D2502" t="s">
        <v>120</v>
      </c>
    </row>
    <row r="2503" spans="1:4" x14ac:dyDescent="0.35">
      <c r="A2503" s="202">
        <v>100</v>
      </c>
      <c r="B2503" t="s">
        <v>19</v>
      </c>
      <c r="C2503" s="203" t="s">
        <v>320</v>
      </c>
      <c r="D2503" t="s">
        <v>319</v>
      </c>
    </row>
    <row r="2504" spans="1:4" x14ac:dyDescent="0.35">
      <c r="A2504" s="202">
        <v>100</v>
      </c>
      <c r="B2504" t="s">
        <v>19</v>
      </c>
      <c r="C2504" s="203" t="s">
        <v>314</v>
      </c>
      <c r="D2504" t="s">
        <v>313</v>
      </c>
    </row>
    <row r="2505" spans="1:4" x14ac:dyDescent="0.35">
      <c r="A2505" s="202">
        <v>100</v>
      </c>
      <c r="B2505" t="s">
        <v>19</v>
      </c>
      <c r="C2505" s="203" t="s">
        <v>477</v>
      </c>
      <c r="D2505" t="s">
        <v>476</v>
      </c>
    </row>
    <row r="2506" spans="1:4" x14ac:dyDescent="0.35">
      <c r="A2506" s="202">
        <v>100</v>
      </c>
      <c r="B2506" t="s">
        <v>19</v>
      </c>
      <c r="C2506" s="203" t="s">
        <v>475</v>
      </c>
      <c r="D2506" t="s">
        <v>474</v>
      </c>
    </row>
    <row r="2507" spans="1:4" x14ac:dyDescent="0.35">
      <c r="A2507" s="202">
        <v>100</v>
      </c>
      <c r="B2507" t="s">
        <v>19</v>
      </c>
      <c r="C2507" s="203" t="s">
        <v>312</v>
      </c>
      <c r="D2507" t="s">
        <v>311</v>
      </c>
    </row>
    <row r="2508" spans="1:4" x14ac:dyDescent="0.35">
      <c r="A2508" s="202">
        <v>100</v>
      </c>
      <c r="B2508" t="s">
        <v>19</v>
      </c>
      <c r="C2508" s="203" t="s">
        <v>453</v>
      </c>
      <c r="D2508" t="s">
        <v>452</v>
      </c>
    </row>
    <row r="2509" spans="1:4" x14ac:dyDescent="0.35">
      <c r="A2509" s="202">
        <v>100</v>
      </c>
      <c r="B2509" t="s">
        <v>19</v>
      </c>
      <c r="C2509" s="203" t="s">
        <v>451</v>
      </c>
      <c r="D2509" t="s">
        <v>450</v>
      </c>
    </row>
    <row r="2510" spans="1:4" x14ac:dyDescent="0.35">
      <c r="A2510" s="202">
        <v>100</v>
      </c>
      <c r="B2510" t="s">
        <v>19</v>
      </c>
      <c r="C2510" s="203" t="s">
        <v>449</v>
      </c>
      <c r="D2510" t="s">
        <v>448</v>
      </c>
    </row>
    <row r="2511" spans="1:4" x14ac:dyDescent="0.35">
      <c r="A2511" s="202">
        <v>100</v>
      </c>
      <c r="B2511" t="s">
        <v>19</v>
      </c>
      <c r="C2511" s="203" t="s">
        <v>447</v>
      </c>
      <c r="D2511" t="s">
        <v>446</v>
      </c>
    </row>
    <row r="2512" spans="1:4" x14ac:dyDescent="0.35">
      <c r="A2512" s="202">
        <v>100</v>
      </c>
      <c r="B2512" t="s">
        <v>19</v>
      </c>
      <c r="C2512" s="203" t="s">
        <v>445</v>
      </c>
      <c r="D2512" t="s">
        <v>444</v>
      </c>
    </row>
    <row r="2513" spans="1:4" x14ac:dyDescent="0.35">
      <c r="A2513" s="202">
        <v>100</v>
      </c>
      <c r="B2513" t="s">
        <v>19</v>
      </c>
      <c r="C2513" s="203" t="s">
        <v>443</v>
      </c>
      <c r="D2513" t="s">
        <v>442</v>
      </c>
    </row>
    <row r="2514" spans="1:4" x14ac:dyDescent="0.35">
      <c r="A2514" s="202">
        <v>100</v>
      </c>
      <c r="B2514" t="s">
        <v>19</v>
      </c>
      <c r="C2514" s="203" t="s">
        <v>310</v>
      </c>
      <c r="D2514" t="s">
        <v>309</v>
      </c>
    </row>
    <row r="2515" spans="1:4" x14ac:dyDescent="0.35">
      <c r="A2515" s="202">
        <v>100</v>
      </c>
      <c r="B2515" t="s">
        <v>19</v>
      </c>
      <c r="C2515" s="203" t="s">
        <v>308</v>
      </c>
      <c r="D2515" t="s">
        <v>307</v>
      </c>
    </row>
    <row r="2516" spans="1:4" x14ac:dyDescent="0.35">
      <c r="A2516" s="202">
        <v>100</v>
      </c>
      <c r="B2516" t="s">
        <v>19</v>
      </c>
      <c r="C2516" s="203" t="s">
        <v>306</v>
      </c>
      <c r="D2516" t="s">
        <v>305</v>
      </c>
    </row>
    <row r="2517" spans="1:4" x14ac:dyDescent="0.35">
      <c r="A2517" s="202">
        <v>100</v>
      </c>
      <c r="B2517" t="s">
        <v>19</v>
      </c>
      <c r="C2517" s="203" t="s">
        <v>304</v>
      </c>
      <c r="D2517" t="s">
        <v>303</v>
      </c>
    </row>
    <row r="2518" spans="1:4" x14ac:dyDescent="0.35">
      <c r="A2518" s="202">
        <v>100</v>
      </c>
      <c r="B2518" t="s">
        <v>19</v>
      </c>
      <c r="C2518" s="203" t="s">
        <v>405</v>
      </c>
      <c r="D2518" t="s">
        <v>404</v>
      </c>
    </row>
    <row r="2519" spans="1:4" x14ac:dyDescent="0.35">
      <c r="A2519" s="202">
        <v>100</v>
      </c>
      <c r="B2519" t="s">
        <v>19</v>
      </c>
      <c r="C2519" s="203" t="s">
        <v>403</v>
      </c>
      <c r="D2519" t="s">
        <v>402</v>
      </c>
    </row>
    <row r="2520" spans="1:4" x14ac:dyDescent="0.35">
      <c r="A2520" s="202">
        <v>100</v>
      </c>
      <c r="B2520" t="s">
        <v>19</v>
      </c>
      <c r="C2520" s="203" t="s">
        <v>302</v>
      </c>
      <c r="D2520" t="s">
        <v>301</v>
      </c>
    </row>
    <row r="2521" spans="1:4" x14ac:dyDescent="0.35">
      <c r="A2521" s="202">
        <v>100</v>
      </c>
      <c r="B2521" t="s">
        <v>19</v>
      </c>
      <c r="C2521" s="203" t="s">
        <v>300</v>
      </c>
      <c r="D2521" t="s">
        <v>299</v>
      </c>
    </row>
    <row r="2522" spans="1:4" x14ac:dyDescent="0.35">
      <c r="A2522" s="202">
        <v>100</v>
      </c>
      <c r="B2522" t="s">
        <v>19</v>
      </c>
      <c r="C2522" s="203" t="s">
        <v>399</v>
      </c>
      <c r="D2522" t="s">
        <v>398</v>
      </c>
    </row>
    <row r="2523" spans="1:4" x14ac:dyDescent="0.35">
      <c r="A2523" s="202">
        <v>100</v>
      </c>
      <c r="B2523" t="s">
        <v>19</v>
      </c>
      <c r="C2523" s="201">
        <v>110103</v>
      </c>
      <c r="D2523" t="s">
        <v>292</v>
      </c>
    </row>
    <row r="2524" spans="1:4" x14ac:dyDescent="0.35">
      <c r="A2524" s="202">
        <v>100</v>
      </c>
      <c r="B2524" t="s">
        <v>19</v>
      </c>
      <c r="C2524" s="201">
        <v>110201</v>
      </c>
      <c r="D2524" t="s">
        <v>291</v>
      </c>
    </row>
    <row r="2525" spans="1:4" x14ac:dyDescent="0.35">
      <c r="A2525" s="202">
        <v>100</v>
      </c>
      <c r="B2525" t="s">
        <v>19</v>
      </c>
      <c r="C2525" s="201">
        <v>110202</v>
      </c>
      <c r="D2525" t="s">
        <v>290</v>
      </c>
    </row>
    <row r="2526" spans="1:4" x14ac:dyDescent="0.35">
      <c r="A2526" s="202">
        <v>100</v>
      </c>
      <c r="B2526" t="s">
        <v>19</v>
      </c>
      <c r="C2526" s="201">
        <v>110301</v>
      </c>
      <c r="D2526" t="s">
        <v>289</v>
      </c>
    </row>
    <row r="2527" spans="1:4" x14ac:dyDescent="0.35">
      <c r="A2527" s="202">
        <v>100</v>
      </c>
      <c r="B2527" t="s">
        <v>19</v>
      </c>
      <c r="C2527" s="201">
        <v>110501</v>
      </c>
      <c r="D2527" t="s">
        <v>395</v>
      </c>
    </row>
    <row r="2528" spans="1:4" x14ac:dyDescent="0.35">
      <c r="A2528" s="202">
        <v>100</v>
      </c>
      <c r="B2528" t="s">
        <v>19</v>
      </c>
      <c r="C2528" s="201">
        <v>110701</v>
      </c>
      <c r="D2528" t="s">
        <v>394</v>
      </c>
    </row>
    <row r="2529" spans="1:4" x14ac:dyDescent="0.35">
      <c r="A2529" s="202">
        <v>100</v>
      </c>
      <c r="B2529" t="s">
        <v>19</v>
      </c>
      <c r="C2529" s="201">
        <v>110802</v>
      </c>
      <c r="D2529" t="s">
        <v>288</v>
      </c>
    </row>
    <row r="2530" spans="1:4" x14ac:dyDescent="0.35">
      <c r="A2530" s="202">
        <v>100</v>
      </c>
      <c r="B2530" t="s">
        <v>19</v>
      </c>
      <c r="C2530" s="201">
        <v>110901</v>
      </c>
      <c r="D2530" t="s">
        <v>393</v>
      </c>
    </row>
    <row r="2531" spans="1:4" x14ac:dyDescent="0.35">
      <c r="A2531" s="202">
        <v>100</v>
      </c>
      <c r="B2531" t="s">
        <v>19</v>
      </c>
      <c r="C2531" s="201">
        <v>110902</v>
      </c>
      <c r="D2531" t="s">
        <v>392</v>
      </c>
    </row>
    <row r="2532" spans="1:4" x14ac:dyDescent="0.35">
      <c r="A2532" s="202">
        <v>100</v>
      </c>
      <c r="B2532" t="s">
        <v>19</v>
      </c>
      <c r="C2532" s="201">
        <v>111001</v>
      </c>
      <c r="D2532" t="s">
        <v>287</v>
      </c>
    </row>
    <row r="2533" spans="1:4" x14ac:dyDescent="0.35">
      <c r="A2533" s="202">
        <v>100</v>
      </c>
      <c r="B2533" t="s">
        <v>19</v>
      </c>
      <c r="C2533" s="201">
        <v>111002</v>
      </c>
      <c r="D2533" t="s">
        <v>286</v>
      </c>
    </row>
    <row r="2534" spans="1:4" x14ac:dyDescent="0.35">
      <c r="A2534" s="202">
        <v>100</v>
      </c>
      <c r="B2534" t="s">
        <v>19</v>
      </c>
      <c r="C2534" s="201">
        <v>111003</v>
      </c>
      <c r="D2534" t="s">
        <v>285</v>
      </c>
    </row>
    <row r="2535" spans="1:4" x14ac:dyDescent="0.35">
      <c r="A2535" s="202">
        <v>100</v>
      </c>
      <c r="B2535" t="s">
        <v>19</v>
      </c>
      <c r="C2535" s="201">
        <v>111006</v>
      </c>
      <c r="D2535" t="s">
        <v>284</v>
      </c>
    </row>
    <row r="2536" spans="1:4" x14ac:dyDescent="0.35">
      <c r="A2536" s="202">
        <v>100</v>
      </c>
      <c r="B2536" t="s">
        <v>19</v>
      </c>
      <c r="C2536" s="201">
        <v>120412</v>
      </c>
      <c r="D2536" t="s">
        <v>278</v>
      </c>
    </row>
    <row r="2537" spans="1:4" x14ac:dyDescent="0.35">
      <c r="A2537" s="202">
        <v>100</v>
      </c>
      <c r="B2537" t="s">
        <v>19</v>
      </c>
      <c r="C2537" s="201">
        <v>120501</v>
      </c>
      <c r="D2537" t="s">
        <v>274</v>
      </c>
    </row>
    <row r="2538" spans="1:4" x14ac:dyDescent="0.35">
      <c r="A2538" s="202">
        <v>100</v>
      </c>
      <c r="B2538" t="s">
        <v>19</v>
      </c>
      <c r="C2538" s="201">
        <v>129999</v>
      </c>
      <c r="D2538" t="s">
        <v>528</v>
      </c>
    </row>
    <row r="2539" spans="1:4" x14ac:dyDescent="0.35">
      <c r="A2539" s="202">
        <v>100</v>
      </c>
      <c r="B2539" t="s">
        <v>19</v>
      </c>
      <c r="C2539" s="201">
        <v>130201</v>
      </c>
      <c r="D2539" t="s">
        <v>389</v>
      </c>
    </row>
    <row r="2540" spans="1:4" x14ac:dyDescent="0.35">
      <c r="A2540" s="202">
        <v>100</v>
      </c>
      <c r="B2540" t="s">
        <v>19</v>
      </c>
      <c r="C2540" s="201">
        <v>131102</v>
      </c>
      <c r="D2540" t="s">
        <v>268</v>
      </c>
    </row>
    <row r="2541" spans="1:4" x14ac:dyDescent="0.35">
      <c r="A2541" s="202">
        <v>100</v>
      </c>
      <c r="B2541" t="s">
        <v>19</v>
      </c>
      <c r="C2541" s="201">
        <v>131199</v>
      </c>
      <c r="D2541" t="s">
        <v>267</v>
      </c>
    </row>
    <row r="2542" spans="1:4" x14ac:dyDescent="0.35">
      <c r="A2542" s="202">
        <v>100</v>
      </c>
      <c r="B2542" t="s">
        <v>19</v>
      </c>
      <c r="C2542" s="201">
        <v>131201</v>
      </c>
      <c r="D2542" t="s">
        <v>388</v>
      </c>
    </row>
    <row r="2543" spans="1:4" x14ac:dyDescent="0.35">
      <c r="A2543" s="202">
        <v>100</v>
      </c>
      <c r="B2543" t="s">
        <v>19</v>
      </c>
      <c r="C2543" s="201">
        <v>131206</v>
      </c>
      <c r="D2543" t="s">
        <v>387</v>
      </c>
    </row>
    <row r="2544" spans="1:4" x14ac:dyDescent="0.35">
      <c r="A2544" s="202">
        <v>100</v>
      </c>
      <c r="B2544" t="s">
        <v>19</v>
      </c>
      <c r="C2544" s="201">
        <v>131207</v>
      </c>
      <c r="D2544" t="s">
        <v>386</v>
      </c>
    </row>
    <row r="2545" spans="1:4" x14ac:dyDescent="0.35">
      <c r="A2545" s="202">
        <v>100</v>
      </c>
      <c r="B2545" t="s">
        <v>19</v>
      </c>
      <c r="C2545" s="201">
        <v>131208</v>
      </c>
      <c r="D2545" t="s">
        <v>385</v>
      </c>
    </row>
    <row r="2546" spans="1:4" x14ac:dyDescent="0.35">
      <c r="A2546" s="202">
        <v>100</v>
      </c>
      <c r="B2546" t="s">
        <v>19</v>
      </c>
      <c r="C2546" s="201">
        <v>131209</v>
      </c>
      <c r="D2546" t="s">
        <v>384</v>
      </c>
    </row>
    <row r="2547" spans="1:4" x14ac:dyDescent="0.35">
      <c r="A2547" s="202">
        <v>100</v>
      </c>
      <c r="B2547" t="s">
        <v>19</v>
      </c>
      <c r="C2547" s="201">
        <v>131210</v>
      </c>
      <c r="D2547" t="s">
        <v>383</v>
      </c>
    </row>
    <row r="2548" spans="1:4" x14ac:dyDescent="0.35">
      <c r="A2548" s="202">
        <v>100</v>
      </c>
      <c r="B2548" t="s">
        <v>19</v>
      </c>
      <c r="C2548" s="201">
        <v>131211</v>
      </c>
      <c r="D2548" t="s">
        <v>382</v>
      </c>
    </row>
    <row r="2549" spans="1:4" x14ac:dyDescent="0.35">
      <c r="A2549" s="202">
        <v>100</v>
      </c>
      <c r="B2549" t="s">
        <v>19</v>
      </c>
      <c r="C2549" s="201">
        <v>131212</v>
      </c>
      <c r="D2549" t="s">
        <v>381</v>
      </c>
    </row>
    <row r="2550" spans="1:4" x14ac:dyDescent="0.35">
      <c r="A2550" s="202">
        <v>100</v>
      </c>
      <c r="B2550" t="s">
        <v>19</v>
      </c>
      <c r="C2550" s="201">
        <v>131314</v>
      </c>
      <c r="D2550" t="s">
        <v>425</v>
      </c>
    </row>
    <row r="2551" spans="1:4" x14ac:dyDescent="0.35">
      <c r="A2551" s="202">
        <v>100</v>
      </c>
      <c r="B2551" t="s">
        <v>19</v>
      </c>
      <c r="C2551" s="201">
        <v>131401</v>
      </c>
      <c r="D2551" t="s">
        <v>380</v>
      </c>
    </row>
    <row r="2552" spans="1:4" x14ac:dyDescent="0.35">
      <c r="A2552" s="202">
        <v>100</v>
      </c>
      <c r="B2552" t="s">
        <v>19</v>
      </c>
      <c r="C2552" s="201">
        <v>131402</v>
      </c>
      <c r="D2552" t="s">
        <v>379</v>
      </c>
    </row>
    <row r="2553" spans="1:4" x14ac:dyDescent="0.35">
      <c r="A2553" s="202">
        <v>100</v>
      </c>
      <c r="B2553" t="s">
        <v>19</v>
      </c>
      <c r="C2553" s="201">
        <v>131499</v>
      </c>
      <c r="D2553" t="s">
        <v>378</v>
      </c>
    </row>
    <row r="2554" spans="1:4" x14ac:dyDescent="0.35">
      <c r="A2554" s="202">
        <v>100</v>
      </c>
      <c r="B2554" t="s">
        <v>19</v>
      </c>
      <c r="C2554" s="201">
        <v>150000</v>
      </c>
      <c r="D2554" t="s">
        <v>471</v>
      </c>
    </row>
    <row r="2555" spans="1:4" x14ac:dyDescent="0.35">
      <c r="A2555" s="202">
        <v>100</v>
      </c>
      <c r="B2555" t="s">
        <v>19</v>
      </c>
      <c r="C2555" s="201">
        <v>150101</v>
      </c>
      <c r="D2555" t="s">
        <v>266</v>
      </c>
    </row>
    <row r="2556" spans="1:4" x14ac:dyDescent="0.35">
      <c r="A2556" s="202">
        <v>100</v>
      </c>
      <c r="B2556" t="s">
        <v>19</v>
      </c>
      <c r="C2556" s="201">
        <v>150201</v>
      </c>
      <c r="D2556" t="s">
        <v>539</v>
      </c>
    </row>
    <row r="2557" spans="1:4" x14ac:dyDescent="0.35">
      <c r="A2557" s="202">
        <v>100</v>
      </c>
      <c r="B2557" t="s">
        <v>19</v>
      </c>
      <c r="C2557" s="201">
        <v>150303</v>
      </c>
      <c r="D2557" t="s">
        <v>377</v>
      </c>
    </row>
    <row r="2558" spans="1:4" x14ac:dyDescent="0.35">
      <c r="A2558" s="202">
        <v>100</v>
      </c>
      <c r="B2558" t="s">
        <v>19</v>
      </c>
      <c r="C2558" s="201">
        <v>150306</v>
      </c>
      <c r="D2558" t="s">
        <v>376</v>
      </c>
    </row>
    <row r="2559" spans="1:4" x14ac:dyDescent="0.35">
      <c r="A2559" s="202">
        <v>100</v>
      </c>
      <c r="B2559" t="s">
        <v>19</v>
      </c>
      <c r="C2559" s="201">
        <v>150401</v>
      </c>
      <c r="D2559" t="s">
        <v>375</v>
      </c>
    </row>
    <row r="2560" spans="1:4" x14ac:dyDescent="0.35">
      <c r="A2560" s="202">
        <v>100</v>
      </c>
      <c r="B2560" t="s">
        <v>19</v>
      </c>
      <c r="C2560" s="201">
        <v>150403</v>
      </c>
      <c r="D2560" t="s">
        <v>374</v>
      </c>
    </row>
    <row r="2561" spans="1:4" x14ac:dyDescent="0.35">
      <c r="A2561" s="202">
        <v>100</v>
      </c>
      <c r="B2561" t="s">
        <v>19</v>
      </c>
      <c r="C2561" s="201">
        <v>150506</v>
      </c>
      <c r="D2561" t="s">
        <v>265</v>
      </c>
    </row>
    <row r="2562" spans="1:4" x14ac:dyDescent="0.35">
      <c r="A2562" s="202">
        <v>100</v>
      </c>
      <c r="B2562" t="s">
        <v>19</v>
      </c>
      <c r="C2562" s="201">
        <v>150507</v>
      </c>
      <c r="D2562" t="s">
        <v>264</v>
      </c>
    </row>
    <row r="2563" spans="1:4" x14ac:dyDescent="0.35">
      <c r="A2563" s="202">
        <v>100</v>
      </c>
      <c r="B2563" t="s">
        <v>19</v>
      </c>
      <c r="C2563" s="201">
        <v>150508</v>
      </c>
      <c r="D2563" t="s">
        <v>263</v>
      </c>
    </row>
    <row r="2564" spans="1:4" x14ac:dyDescent="0.35">
      <c r="A2564" s="202">
        <v>100</v>
      </c>
      <c r="B2564" t="s">
        <v>19</v>
      </c>
      <c r="C2564" s="201">
        <v>150701</v>
      </c>
      <c r="D2564" t="s">
        <v>262</v>
      </c>
    </row>
    <row r="2565" spans="1:4" x14ac:dyDescent="0.35">
      <c r="A2565" s="202">
        <v>100</v>
      </c>
      <c r="B2565" t="s">
        <v>19</v>
      </c>
      <c r="C2565" s="201">
        <v>150705</v>
      </c>
      <c r="D2565" t="s">
        <v>261</v>
      </c>
    </row>
    <row r="2566" spans="1:4" x14ac:dyDescent="0.35">
      <c r="A2566" s="202">
        <v>100</v>
      </c>
      <c r="B2566" t="s">
        <v>19</v>
      </c>
      <c r="C2566" s="201">
        <v>151001</v>
      </c>
      <c r="D2566" t="s">
        <v>538</v>
      </c>
    </row>
    <row r="2567" spans="1:4" x14ac:dyDescent="0.35">
      <c r="A2567" s="202">
        <v>100</v>
      </c>
      <c r="B2567" t="s">
        <v>19</v>
      </c>
      <c r="C2567" s="201">
        <v>151102</v>
      </c>
      <c r="D2567" t="s">
        <v>514</v>
      </c>
    </row>
    <row r="2568" spans="1:4" x14ac:dyDescent="0.35">
      <c r="A2568" s="202">
        <v>100</v>
      </c>
      <c r="B2568" t="s">
        <v>19</v>
      </c>
      <c r="C2568" s="201">
        <v>151301</v>
      </c>
      <c r="D2568" t="s">
        <v>258</v>
      </c>
    </row>
    <row r="2569" spans="1:4" x14ac:dyDescent="0.35">
      <c r="A2569" s="202">
        <v>100</v>
      </c>
      <c r="B2569" t="s">
        <v>19</v>
      </c>
      <c r="C2569" s="201">
        <v>151302</v>
      </c>
      <c r="D2569" t="s">
        <v>257</v>
      </c>
    </row>
    <row r="2570" spans="1:4" x14ac:dyDescent="0.35">
      <c r="A2570" s="202">
        <v>100</v>
      </c>
      <c r="B2570" t="s">
        <v>19</v>
      </c>
      <c r="C2570" s="201">
        <v>151305</v>
      </c>
      <c r="D2570" t="s">
        <v>373</v>
      </c>
    </row>
    <row r="2571" spans="1:4" x14ac:dyDescent="0.35">
      <c r="A2571" s="202">
        <v>100</v>
      </c>
      <c r="B2571" t="s">
        <v>19</v>
      </c>
      <c r="C2571" s="201">
        <v>151307</v>
      </c>
      <c r="D2571" t="s">
        <v>254</v>
      </c>
    </row>
    <row r="2572" spans="1:4" x14ac:dyDescent="0.35">
      <c r="A2572" s="202">
        <v>100</v>
      </c>
      <c r="B2572" t="s">
        <v>19</v>
      </c>
      <c r="C2572" s="201">
        <v>151399</v>
      </c>
      <c r="D2572" t="s">
        <v>537</v>
      </c>
    </row>
    <row r="2573" spans="1:4" x14ac:dyDescent="0.35">
      <c r="A2573" s="202">
        <v>100</v>
      </c>
      <c r="B2573" t="s">
        <v>19</v>
      </c>
      <c r="C2573" s="201">
        <v>151701</v>
      </c>
      <c r="D2573" t="s">
        <v>536</v>
      </c>
    </row>
    <row r="2574" spans="1:4" x14ac:dyDescent="0.35">
      <c r="A2574" s="202">
        <v>100</v>
      </c>
      <c r="B2574" t="s">
        <v>19</v>
      </c>
      <c r="C2574" s="201">
        <v>190501</v>
      </c>
      <c r="D2574" t="s">
        <v>372</v>
      </c>
    </row>
    <row r="2575" spans="1:4" x14ac:dyDescent="0.35">
      <c r="A2575" s="202">
        <v>100</v>
      </c>
      <c r="B2575" t="s">
        <v>19</v>
      </c>
      <c r="C2575" s="201">
        <v>190708</v>
      </c>
      <c r="D2575" t="s">
        <v>371</v>
      </c>
    </row>
    <row r="2576" spans="1:4" x14ac:dyDescent="0.35">
      <c r="A2576" s="202">
        <v>100</v>
      </c>
      <c r="B2576" t="s">
        <v>19</v>
      </c>
      <c r="C2576" s="201">
        <v>190710</v>
      </c>
      <c r="D2576" t="s">
        <v>370</v>
      </c>
    </row>
    <row r="2577" spans="1:4" x14ac:dyDescent="0.35">
      <c r="A2577" s="202">
        <v>100</v>
      </c>
      <c r="B2577" t="s">
        <v>19</v>
      </c>
      <c r="C2577" s="201">
        <v>220000</v>
      </c>
      <c r="D2577" t="s">
        <v>513</v>
      </c>
    </row>
    <row r="2578" spans="1:4" x14ac:dyDescent="0.35">
      <c r="A2578" s="202">
        <v>100</v>
      </c>
      <c r="B2578" t="s">
        <v>19</v>
      </c>
      <c r="C2578" s="201">
        <v>220302</v>
      </c>
      <c r="D2578" t="s">
        <v>512</v>
      </c>
    </row>
    <row r="2579" spans="1:4" x14ac:dyDescent="0.35">
      <c r="A2579" s="202">
        <v>100</v>
      </c>
      <c r="B2579" t="s">
        <v>19</v>
      </c>
      <c r="C2579" s="201">
        <v>260210</v>
      </c>
      <c r="D2579" t="s">
        <v>251</v>
      </c>
    </row>
    <row r="2580" spans="1:4" x14ac:dyDescent="0.35">
      <c r="A2580" s="202">
        <v>100</v>
      </c>
      <c r="B2580" t="s">
        <v>19</v>
      </c>
      <c r="C2580" s="201">
        <v>261006</v>
      </c>
      <c r="D2580" t="s">
        <v>250</v>
      </c>
    </row>
    <row r="2581" spans="1:4" x14ac:dyDescent="0.35">
      <c r="A2581" s="202">
        <v>100</v>
      </c>
      <c r="B2581" t="s">
        <v>19</v>
      </c>
      <c r="C2581" s="201">
        <v>301901</v>
      </c>
      <c r="D2581" t="s">
        <v>369</v>
      </c>
    </row>
    <row r="2582" spans="1:4" x14ac:dyDescent="0.35">
      <c r="A2582" s="202">
        <v>100</v>
      </c>
      <c r="B2582" t="s">
        <v>19</v>
      </c>
      <c r="C2582" s="201">
        <v>302502</v>
      </c>
      <c r="D2582" t="s">
        <v>368</v>
      </c>
    </row>
    <row r="2583" spans="1:4" x14ac:dyDescent="0.35">
      <c r="A2583" s="202">
        <v>100</v>
      </c>
      <c r="B2583" t="s">
        <v>19</v>
      </c>
      <c r="C2583" s="201">
        <v>303301</v>
      </c>
      <c r="D2583" t="s">
        <v>248</v>
      </c>
    </row>
    <row r="2584" spans="1:4" x14ac:dyDescent="0.35">
      <c r="A2584" s="202">
        <v>100</v>
      </c>
      <c r="B2584" t="s">
        <v>19</v>
      </c>
      <c r="C2584" s="201">
        <v>303401</v>
      </c>
      <c r="D2584" t="s">
        <v>247</v>
      </c>
    </row>
    <row r="2585" spans="1:4" x14ac:dyDescent="0.35">
      <c r="A2585" s="202">
        <v>100</v>
      </c>
      <c r="B2585" t="s">
        <v>19</v>
      </c>
      <c r="C2585" s="201">
        <v>304101</v>
      </c>
      <c r="D2585" t="s">
        <v>246</v>
      </c>
    </row>
    <row r="2586" spans="1:4" x14ac:dyDescent="0.35">
      <c r="A2586" s="202">
        <v>100</v>
      </c>
      <c r="B2586" t="s">
        <v>19</v>
      </c>
      <c r="C2586" s="201">
        <v>304401</v>
      </c>
      <c r="D2586" t="s">
        <v>245</v>
      </c>
    </row>
    <row r="2587" spans="1:4" x14ac:dyDescent="0.35">
      <c r="A2587" s="202">
        <v>100</v>
      </c>
      <c r="B2587" t="s">
        <v>19</v>
      </c>
      <c r="C2587" s="201">
        <v>310302</v>
      </c>
      <c r="D2587" t="s">
        <v>434</v>
      </c>
    </row>
    <row r="2588" spans="1:4" x14ac:dyDescent="0.35">
      <c r="A2588" s="202">
        <v>100</v>
      </c>
      <c r="B2588" t="s">
        <v>19</v>
      </c>
      <c r="C2588" s="201">
        <v>310501</v>
      </c>
      <c r="D2588" t="s">
        <v>423</v>
      </c>
    </row>
    <row r="2589" spans="1:4" x14ac:dyDescent="0.35">
      <c r="A2589" s="202">
        <v>100</v>
      </c>
      <c r="B2589" t="s">
        <v>19</v>
      </c>
      <c r="C2589" s="201">
        <v>310504</v>
      </c>
      <c r="D2589" t="s">
        <v>422</v>
      </c>
    </row>
    <row r="2590" spans="1:4" x14ac:dyDescent="0.35">
      <c r="A2590" s="202">
        <v>100</v>
      </c>
      <c r="B2590" t="s">
        <v>19</v>
      </c>
      <c r="C2590" s="201">
        <v>310507</v>
      </c>
      <c r="D2590" t="s">
        <v>421</v>
      </c>
    </row>
    <row r="2591" spans="1:4" x14ac:dyDescent="0.35">
      <c r="A2591" s="202">
        <v>100</v>
      </c>
      <c r="B2591" t="s">
        <v>19</v>
      </c>
      <c r="C2591" s="201">
        <v>310601</v>
      </c>
      <c r="D2591" t="s">
        <v>367</v>
      </c>
    </row>
    <row r="2592" spans="1:4" x14ac:dyDescent="0.35">
      <c r="A2592" s="202">
        <v>100</v>
      </c>
      <c r="B2592" t="s">
        <v>19</v>
      </c>
      <c r="C2592" s="201">
        <v>400401</v>
      </c>
      <c r="D2592" t="s">
        <v>527</v>
      </c>
    </row>
    <row r="2593" spans="1:4" x14ac:dyDescent="0.35">
      <c r="A2593" s="202">
        <v>100</v>
      </c>
      <c r="B2593" t="s">
        <v>19</v>
      </c>
      <c r="C2593" s="201">
        <v>400509</v>
      </c>
      <c r="D2593" t="s">
        <v>244</v>
      </c>
    </row>
    <row r="2594" spans="1:4" x14ac:dyDescent="0.35">
      <c r="A2594" s="202">
        <v>100</v>
      </c>
      <c r="B2594" t="s">
        <v>19</v>
      </c>
      <c r="C2594" s="201">
        <v>401001</v>
      </c>
      <c r="D2594" t="s">
        <v>526</v>
      </c>
    </row>
    <row r="2595" spans="1:4" x14ac:dyDescent="0.35">
      <c r="A2595" s="202">
        <v>100</v>
      </c>
      <c r="B2595" t="s">
        <v>19</v>
      </c>
      <c r="C2595" s="201">
        <v>401002</v>
      </c>
      <c r="D2595" t="s">
        <v>525</v>
      </c>
    </row>
    <row r="2596" spans="1:4" x14ac:dyDescent="0.35">
      <c r="A2596" s="202">
        <v>100</v>
      </c>
      <c r="B2596" t="s">
        <v>19</v>
      </c>
      <c r="C2596" s="201">
        <v>410000</v>
      </c>
      <c r="D2596" t="s">
        <v>524</v>
      </c>
    </row>
    <row r="2597" spans="1:4" x14ac:dyDescent="0.35">
      <c r="A2597" s="202">
        <v>100</v>
      </c>
      <c r="B2597" t="s">
        <v>19</v>
      </c>
      <c r="C2597" s="201">
        <v>410303</v>
      </c>
      <c r="D2597" t="s">
        <v>365</v>
      </c>
    </row>
    <row r="2598" spans="1:4" x14ac:dyDescent="0.35">
      <c r="A2598" s="202">
        <v>100</v>
      </c>
      <c r="B2598" t="s">
        <v>19</v>
      </c>
      <c r="C2598" s="201">
        <v>410399</v>
      </c>
      <c r="D2598" t="s">
        <v>243</v>
      </c>
    </row>
    <row r="2599" spans="1:4" x14ac:dyDescent="0.35">
      <c r="A2599" s="202">
        <v>100</v>
      </c>
      <c r="B2599" t="s">
        <v>19</v>
      </c>
      <c r="C2599" s="201">
        <v>419999</v>
      </c>
      <c r="D2599" t="s">
        <v>242</v>
      </c>
    </row>
    <row r="2600" spans="1:4" x14ac:dyDescent="0.35">
      <c r="A2600" s="202">
        <v>100</v>
      </c>
      <c r="B2600" t="s">
        <v>19</v>
      </c>
      <c r="C2600" s="201">
        <v>430100</v>
      </c>
      <c r="D2600" t="s">
        <v>241</v>
      </c>
    </row>
    <row r="2601" spans="1:4" x14ac:dyDescent="0.35">
      <c r="A2601" s="202">
        <v>100</v>
      </c>
      <c r="B2601" t="s">
        <v>19</v>
      </c>
      <c r="C2601" s="201">
        <v>430104</v>
      </c>
      <c r="D2601" t="s">
        <v>238</v>
      </c>
    </row>
    <row r="2602" spans="1:4" x14ac:dyDescent="0.35">
      <c r="A2602" s="202">
        <v>100</v>
      </c>
      <c r="B2602" t="s">
        <v>19</v>
      </c>
      <c r="C2602" s="201">
        <v>430109</v>
      </c>
      <c r="D2602" t="s">
        <v>364</v>
      </c>
    </row>
    <row r="2603" spans="1:4" x14ac:dyDescent="0.35">
      <c r="A2603" s="202">
        <v>100</v>
      </c>
      <c r="B2603" t="s">
        <v>19</v>
      </c>
      <c r="C2603" s="201">
        <v>430202</v>
      </c>
      <c r="D2603" t="s">
        <v>362</v>
      </c>
    </row>
    <row r="2604" spans="1:4" x14ac:dyDescent="0.35">
      <c r="A2604" s="202">
        <v>100</v>
      </c>
      <c r="B2604" t="s">
        <v>19</v>
      </c>
      <c r="C2604" s="201">
        <v>430302</v>
      </c>
      <c r="D2604" t="s">
        <v>229</v>
      </c>
    </row>
    <row r="2605" spans="1:4" x14ac:dyDescent="0.35">
      <c r="A2605" s="202">
        <v>100</v>
      </c>
      <c r="B2605" t="s">
        <v>19</v>
      </c>
      <c r="C2605" s="201">
        <v>430402</v>
      </c>
      <c r="D2605" t="s">
        <v>523</v>
      </c>
    </row>
    <row r="2606" spans="1:4" x14ac:dyDescent="0.35">
      <c r="A2606" s="202">
        <v>100</v>
      </c>
      <c r="B2606" t="s">
        <v>19</v>
      </c>
      <c r="C2606" s="201">
        <v>430406</v>
      </c>
      <c r="D2606" t="s">
        <v>522</v>
      </c>
    </row>
    <row r="2607" spans="1:4" x14ac:dyDescent="0.35">
      <c r="A2607" s="202">
        <v>100</v>
      </c>
      <c r="B2607" t="s">
        <v>19</v>
      </c>
      <c r="C2607" s="201">
        <v>440000</v>
      </c>
      <c r="D2607" t="s">
        <v>220</v>
      </c>
    </row>
    <row r="2608" spans="1:4" x14ac:dyDescent="0.35">
      <c r="A2608" s="202">
        <v>100</v>
      </c>
      <c r="B2608" t="s">
        <v>19</v>
      </c>
      <c r="C2608" s="201">
        <v>440401</v>
      </c>
      <c r="D2608" t="s">
        <v>511</v>
      </c>
    </row>
    <row r="2609" spans="1:4" x14ac:dyDescent="0.35">
      <c r="A2609" s="202">
        <v>100</v>
      </c>
      <c r="B2609" t="s">
        <v>19</v>
      </c>
      <c r="C2609" s="201">
        <v>440403</v>
      </c>
      <c r="D2609" t="s">
        <v>510</v>
      </c>
    </row>
    <row r="2610" spans="1:4" x14ac:dyDescent="0.35">
      <c r="A2610" s="202">
        <v>100</v>
      </c>
      <c r="B2610" t="s">
        <v>19</v>
      </c>
      <c r="C2610" s="201">
        <v>440701</v>
      </c>
      <c r="D2610" t="s">
        <v>358</v>
      </c>
    </row>
    <row r="2611" spans="1:4" x14ac:dyDescent="0.35">
      <c r="A2611" s="202">
        <v>100</v>
      </c>
      <c r="B2611" t="s">
        <v>19</v>
      </c>
      <c r="C2611" s="201">
        <v>440702</v>
      </c>
      <c r="D2611" t="s">
        <v>509</v>
      </c>
    </row>
    <row r="2612" spans="1:4" x14ac:dyDescent="0.35">
      <c r="A2612" s="202">
        <v>100</v>
      </c>
      <c r="B2612" t="s">
        <v>19</v>
      </c>
      <c r="C2612" s="201">
        <v>450401</v>
      </c>
      <c r="D2612" t="s">
        <v>521</v>
      </c>
    </row>
    <row r="2613" spans="1:4" x14ac:dyDescent="0.35">
      <c r="A2613" s="202">
        <v>100</v>
      </c>
      <c r="B2613" t="s">
        <v>19</v>
      </c>
      <c r="C2613" s="201">
        <v>460000</v>
      </c>
      <c r="D2613" t="s">
        <v>508</v>
      </c>
    </row>
    <row r="2614" spans="1:4" x14ac:dyDescent="0.35">
      <c r="A2614" s="202">
        <v>100</v>
      </c>
      <c r="B2614" t="s">
        <v>19</v>
      </c>
      <c r="C2614" s="201">
        <v>460101</v>
      </c>
      <c r="D2614" t="s">
        <v>507</v>
      </c>
    </row>
    <row r="2615" spans="1:4" x14ac:dyDescent="0.35">
      <c r="A2615" s="202">
        <v>100</v>
      </c>
      <c r="B2615" t="s">
        <v>19</v>
      </c>
      <c r="C2615" s="201">
        <v>460201</v>
      </c>
      <c r="D2615" t="s">
        <v>506</v>
      </c>
    </row>
    <row r="2616" spans="1:4" x14ac:dyDescent="0.35">
      <c r="A2616" s="202">
        <v>100</v>
      </c>
      <c r="B2616" t="s">
        <v>19</v>
      </c>
      <c r="C2616" s="201">
        <v>460301</v>
      </c>
      <c r="D2616" t="s">
        <v>219</v>
      </c>
    </row>
    <row r="2617" spans="1:4" x14ac:dyDescent="0.35">
      <c r="A2617" s="202">
        <v>100</v>
      </c>
      <c r="B2617" t="s">
        <v>19</v>
      </c>
      <c r="C2617" s="201">
        <v>460302</v>
      </c>
      <c r="D2617" t="s">
        <v>420</v>
      </c>
    </row>
    <row r="2618" spans="1:4" x14ac:dyDescent="0.35">
      <c r="A2618" s="202">
        <v>100</v>
      </c>
      <c r="B2618" t="s">
        <v>19</v>
      </c>
      <c r="C2618" s="201">
        <v>460303</v>
      </c>
      <c r="D2618" t="s">
        <v>218</v>
      </c>
    </row>
    <row r="2619" spans="1:4" x14ac:dyDescent="0.35">
      <c r="A2619" s="202">
        <v>100</v>
      </c>
      <c r="B2619" t="s">
        <v>19</v>
      </c>
      <c r="C2619" s="201">
        <v>460401</v>
      </c>
      <c r="D2619" t="s">
        <v>217</v>
      </c>
    </row>
    <row r="2620" spans="1:4" x14ac:dyDescent="0.35">
      <c r="A2620" s="202">
        <v>100</v>
      </c>
      <c r="B2620" t="s">
        <v>19</v>
      </c>
      <c r="C2620" s="201">
        <v>460402</v>
      </c>
      <c r="D2620" t="s">
        <v>505</v>
      </c>
    </row>
    <row r="2621" spans="1:4" x14ac:dyDescent="0.35">
      <c r="A2621" s="202">
        <v>100</v>
      </c>
      <c r="B2621" t="s">
        <v>19</v>
      </c>
      <c r="C2621" s="201">
        <v>460403</v>
      </c>
      <c r="D2621" t="s">
        <v>419</v>
      </c>
    </row>
    <row r="2622" spans="1:4" x14ac:dyDescent="0.35">
      <c r="A2622" s="202">
        <v>100</v>
      </c>
      <c r="B2622" t="s">
        <v>19</v>
      </c>
      <c r="C2622" s="201">
        <v>460404</v>
      </c>
      <c r="D2622" t="s">
        <v>418</v>
      </c>
    </row>
    <row r="2623" spans="1:4" x14ac:dyDescent="0.35">
      <c r="A2623" s="202">
        <v>100</v>
      </c>
      <c r="B2623" t="s">
        <v>19</v>
      </c>
      <c r="C2623" s="201">
        <v>460406</v>
      </c>
      <c r="D2623" t="s">
        <v>504</v>
      </c>
    </row>
    <row r="2624" spans="1:4" x14ac:dyDescent="0.35">
      <c r="A2624" s="202">
        <v>100</v>
      </c>
      <c r="B2624" t="s">
        <v>19</v>
      </c>
      <c r="C2624" s="201">
        <v>460408</v>
      </c>
      <c r="D2624" t="s">
        <v>503</v>
      </c>
    </row>
    <row r="2625" spans="1:4" x14ac:dyDescent="0.35">
      <c r="A2625" s="202">
        <v>100</v>
      </c>
      <c r="B2625" t="s">
        <v>19</v>
      </c>
      <c r="C2625" s="201">
        <v>460410</v>
      </c>
      <c r="D2625" t="s">
        <v>502</v>
      </c>
    </row>
    <row r="2626" spans="1:4" x14ac:dyDescent="0.35">
      <c r="A2626" s="202">
        <v>100</v>
      </c>
      <c r="B2626" t="s">
        <v>19</v>
      </c>
      <c r="C2626" s="201">
        <v>460412</v>
      </c>
      <c r="D2626" t="s">
        <v>501</v>
      </c>
    </row>
    <row r="2627" spans="1:4" x14ac:dyDescent="0.35">
      <c r="A2627" s="202">
        <v>100</v>
      </c>
      <c r="B2627" t="s">
        <v>19</v>
      </c>
      <c r="C2627" s="201">
        <v>460413</v>
      </c>
      <c r="D2627" t="s">
        <v>433</v>
      </c>
    </row>
    <row r="2628" spans="1:4" x14ac:dyDescent="0.35">
      <c r="A2628" s="202">
        <v>100</v>
      </c>
      <c r="B2628" t="s">
        <v>19</v>
      </c>
      <c r="C2628" s="201">
        <v>460414</v>
      </c>
      <c r="D2628" t="s">
        <v>500</v>
      </c>
    </row>
    <row r="2629" spans="1:4" x14ac:dyDescent="0.35">
      <c r="A2629" s="202">
        <v>100</v>
      </c>
      <c r="B2629" t="s">
        <v>19</v>
      </c>
      <c r="C2629" s="201">
        <v>460415</v>
      </c>
      <c r="D2629" t="s">
        <v>499</v>
      </c>
    </row>
    <row r="2630" spans="1:4" x14ac:dyDescent="0.35">
      <c r="A2630" s="202">
        <v>100</v>
      </c>
      <c r="B2630" t="s">
        <v>19</v>
      </c>
      <c r="C2630" s="201">
        <v>460502</v>
      </c>
      <c r="D2630" t="s">
        <v>498</v>
      </c>
    </row>
    <row r="2631" spans="1:4" x14ac:dyDescent="0.35">
      <c r="A2631" s="202">
        <v>100</v>
      </c>
      <c r="B2631" t="s">
        <v>19</v>
      </c>
      <c r="C2631" s="201">
        <v>460503</v>
      </c>
      <c r="D2631" t="s">
        <v>497</v>
      </c>
    </row>
    <row r="2632" spans="1:4" x14ac:dyDescent="0.35">
      <c r="A2632" s="202">
        <v>100</v>
      </c>
      <c r="B2632" t="s">
        <v>19</v>
      </c>
      <c r="C2632" s="201">
        <v>460504</v>
      </c>
      <c r="D2632" t="s">
        <v>496</v>
      </c>
    </row>
    <row r="2633" spans="1:4" x14ac:dyDescent="0.35">
      <c r="A2633" s="202">
        <v>100</v>
      </c>
      <c r="B2633" t="s">
        <v>19</v>
      </c>
      <c r="C2633" s="201">
        <v>460505</v>
      </c>
      <c r="D2633" t="s">
        <v>495</v>
      </c>
    </row>
    <row r="2634" spans="1:4" x14ac:dyDescent="0.35">
      <c r="A2634" s="202">
        <v>100</v>
      </c>
      <c r="B2634" t="s">
        <v>19</v>
      </c>
      <c r="C2634" s="201">
        <v>470000</v>
      </c>
      <c r="D2634" t="s">
        <v>216</v>
      </c>
    </row>
    <row r="2635" spans="1:4" x14ac:dyDescent="0.35">
      <c r="A2635" s="202">
        <v>100</v>
      </c>
      <c r="B2635" t="s">
        <v>19</v>
      </c>
      <c r="C2635" s="201">
        <v>470110</v>
      </c>
      <c r="D2635" t="s">
        <v>417</v>
      </c>
    </row>
    <row r="2636" spans="1:4" x14ac:dyDescent="0.35">
      <c r="A2636" s="202">
        <v>100</v>
      </c>
      <c r="B2636" t="s">
        <v>19</v>
      </c>
      <c r="C2636" s="201">
        <v>470303</v>
      </c>
      <c r="D2636" t="s">
        <v>214</v>
      </c>
    </row>
    <row r="2637" spans="1:4" x14ac:dyDescent="0.35">
      <c r="A2637" s="202">
        <v>100</v>
      </c>
      <c r="B2637" t="s">
        <v>19</v>
      </c>
      <c r="C2637" s="201">
        <v>470600</v>
      </c>
      <c r="D2637" t="s">
        <v>211</v>
      </c>
    </row>
    <row r="2638" spans="1:4" x14ac:dyDescent="0.35">
      <c r="A2638" s="202">
        <v>100</v>
      </c>
      <c r="B2638" t="s">
        <v>19</v>
      </c>
      <c r="C2638" s="201">
        <v>470617</v>
      </c>
      <c r="D2638" t="s">
        <v>203</v>
      </c>
    </row>
    <row r="2639" spans="1:4" x14ac:dyDescent="0.35">
      <c r="A2639" s="202">
        <v>100</v>
      </c>
      <c r="B2639" t="s">
        <v>19</v>
      </c>
      <c r="C2639" s="201">
        <v>470618</v>
      </c>
      <c r="D2639" t="s">
        <v>202</v>
      </c>
    </row>
    <row r="2640" spans="1:4" x14ac:dyDescent="0.35">
      <c r="A2640" s="202">
        <v>100</v>
      </c>
      <c r="B2640" t="s">
        <v>19</v>
      </c>
      <c r="C2640" s="201">
        <v>470701</v>
      </c>
      <c r="D2640" t="s">
        <v>201</v>
      </c>
    </row>
    <row r="2641" spans="1:4" x14ac:dyDescent="0.35">
      <c r="A2641" s="202">
        <v>100</v>
      </c>
      <c r="B2641" t="s">
        <v>19</v>
      </c>
      <c r="C2641" s="201">
        <v>470703</v>
      </c>
      <c r="D2641" t="s">
        <v>200</v>
      </c>
    </row>
    <row r="2642" spans="1:4" x14ac:dyDescent="0.35">
      <c r="A2642" s="202">
        <v>100</v>
      </c>
      <c r="B2642" t="s">
        <v>19</v>
      </c>
      <c r="C2642" s="201">
        <v>470704</v>
      </c>
      <c r="D2642" t="s">
        <v>199</v>
      </c>
    </row>
    <row r="2643" spans="1:4" x14ac:dyDescent="0.35">
      <c r="A2643" s="202">
        <v>100</v>
      </c>
      <c r="B2643" t="s">
        <v>19</v>
      </c>
      <c r="C2643" s="201">
        <v>470705</v>
      </c>
      <c r="D2643" t="s">
        <v>198</v>
      </c>
    </row>
    <row r="2644" spans="1:4" x14ac:dyDescent="0.35">
      <c r="A2644" s="202">
        <v>100</v>
      </c>
      <c r="B2644" t="s">
        <v>19</v>
      </c>
      <c r="C2644" s="201">
        <v>470706</v>
      </c>
      <c r="D2644" t="s">
        <v>197</v>
      </c>
    </row>
    <row r="2645" spans="1:4" x14ac:dyDescent="0.35">
      <c r="A2645" s="202">
        <v>100</v>
      </c>
      <c r="B2645" t="s">
        <v>19</v>
      </c>
      <c r="C2645" s="201">
        <v>490101</v>
      </c>
      <c r="D2645" t="s">
        <v>493</v>
      </c>
    </row>
    <row r="2646" spans="1:4" x14ac:dyDescent="0.35">
      <c r="A2646" s="202">
        <v>100</v>
      </c>
      <c r="B2646" t="s">
        <v>19</v>
      </c>
      <c r="C2646" s="201">
        <v>490102</v>
      </c>
      <c r="D2646" t="s">
        <v>195</v>
      </c>
    </row>
    <row r="2647" spans="1:4" x14ac:dyDescent="0.35">
      <c r="A2647" s="202">
        <v>100</v>
      </c>
      <c r="B2647" t="s">
        <v>19</v>
      </c>
      <c r="C2647" s="201">
        <v>490104</v>
      </c>
      <c r="D2647" t="s">
        <v>492</v>
      </c>
    </row>
    <row r="2648" spans="1:4" x14ac:dyDescent="0.35">
      <c r="A2648" s="202">
        <v>100</v>
      </c>
      <c r="B2648" t="s">
        <v>19</v>
      </c>
      <c r="C2648" s="201">
        <v>490108</v>
      </c>
      <c r="D2648" t="s">
        <v>193</v>
      </c>
    </row>
    <row r="2649" spans="1:4" x14ac:dyDescent="0.35">
      <c r="A2649" s="202">
        <v>100</v>
      </c>
      <c r="B2649" t="s">
        <v>19</v>
      </c>
      <c r="C2649" s="201">
        <v>490205</v>
      </c>
      <c r="D2649" t="s">
        <v>192</v>
      </c>
    </row>
    <row r="2650" spans="1:4" x14ac:dyDescent="0.35">
      <c r="A2650" s="202">
        <v>100</v>
      </c>
      <c r="B2650" t="s">
        <v>19</v>
      </c>
      <c r="C2650" s="201">
        <v>490209</v>
      </c>
      <c r="D2650" t="s">
        <v>460</v>
      </c>
    </row>
    <row r="2651" spans="1:4" x14ac:dyDescent="0.35">
      <c r="A2651" s="202">
        <v>100</v>
      </c>
      <c r="B2651" t="s">
        <v>19</v>
      </c>
      <c r="C2651" s="201">
        <v>500401</v>
      </c>
      <c r="D2651" t="s">
        <v>491</v>
      </c>
    </row>
    <row r="2652" spans="1:4" x14ac:dyDescent="0.35">
      <c r="A2652" s="202">
        <v>100</v>
      </c>
      <c r="B2652" t="s">
        <v>19</v>
      </c>
      <c r="C2652" s="201">
        <v>500402</v>
      </c>
      <c r="D2652" t="s">
        <v>535</v>
      </c>
    </row>
    <row r="2653" spans="1:4" x14ac:dyDescent="0.35">
      <c r="A2653" s="202">
        <v>100</v>
      </c>
      <c r="B2653" t="s">
        <v>19</v>
      </c>
      <c r="C2653" s="201">
        <v>510001</v>
      </c>
      <c r="D2653" t="s">
        <v>190</v>
      </c>
    </row>
    <row r="2654" spans="1:4" x14ac:dyDescent="0.35">
      <c r="A2654" s="202">
        <v>100</v>
      </c>
      <c r="B2654" t="s">
        <v>19</v>
      </c>
      <c r="C2654" s="201">
        <v>510601</v>
      </c>
      <c r="D2654" t="s">
        <v>414</v>
      </c>
    </row>
    <row r="2655" spans="1:4" x14ac:dyDescent="0.35">
      <c r="A2655" s="202">
        <v>100</v>
      </c>
      <c r="B2655" t="s">
        <v>19</v>
      </c>
      <c r="C2655" s="201">
        <v>510701</v>
      </c>
      <c r="D2655" t="s">
        <v>187</v>
      </c>
    </row>
    <row r="2656" spans="1:4" x14ac:dyDescent="0.35">
      <c r="A2656" s="202">
        <v>100</v>
      </c>
      <c r="B2656" t="s">
        <v>19</v>
      </c>
      <c r="C2656" s="201">
        <v>510705</v>
      </c>
      <c r="D2656" t="s">
        <v>186</v>
      </c>
    </row>
    <row r="2657" spans="1:4" x14ac:dyDescent="0.35">
      <c r="A2657" s="202">
        <v>100</v>
      </c>
      <c r="B2657" t="s">
        <v>19</v>
      </c>
      <c r="C2657" s="201">
        <v>510706</v>
      </c>
      <c r="D2657" t="s">
        <v>185</v>
      </c>
    </row>
    <row r="2658" spans="1:4" x14ac:dyDescent="0.35">
      <c r="A2658" s="202">
        <v>100</v>
      </c>
      <c r="B2658" t="s">
        <v>19</v>
      </c>
      <c r="C2658" s="201">
        <v>510709</v>
      </c>
      <c r="D2658" t="s">
        <v>184</v>
      </c>
    </row>
    <row r="2659" spans="1:4" x14ac:dyDescent="0.35">
      <c r="A2659" s="202">
        <v>100</v>
      </c>
      <c r="B2659" t="s">
        <v>19</v>
      </c>
      <c r="C2659" s="201">
        <v>510710</v>
      </c>
      <c r="D2659" t="s">
        <v>183</v>
      </c>
    </row>
    <row r="2660" spans="1:4" x14ac:dyDescent="0.35">
      <c r="A2660" s="202">
        <v>100</v>
      </c>
      <c r="B2660" t="s">
        <v>19</v>
      </c>
      <c r="C2660" s="201">
        <v>510711</v>
      </c>
      <c r="D2660" t="s">
        <v>182</v>
      </c>
    </row>
    <row r="2661" spans="1:4" x14ac:dyDescent="0.35">
      <c r="A2661" s="202">
        <v>100</v>
      </c>
      <c r="B2661" t="s">
        <v>19</v>
      </c>
      <c r="C2661" s="201">
        <v>510712</v>
      </c>
      <c r="D2661" t="s">
        <v>181</v>
      </c>
    </row>
    <row r="2662" spans="1:4" x14ac:dyDescent="0.35">
      <c r="A2662" s="202">
        <v>100</v>
      </c>
      <c r="B2662" t="s">
        <v>19</v>
      </c>
      <c r="C2662" s="201">
        <v>510714</v>
      </c>
      <c r="D2662" t="s">
        <v>180</v>
      </c>
    </row>
    <row r="2663" spans="1:4" x14ac:dyDescent="0.35">
      <c r="A2663" s="202">
        <v>100</v>
      </c>
      <c r="B2663" t="s">
        <v>19</v>
      </c>
      <c r="C2663" s="201">
        <v>510716</v>
      </c>
      <c r="D2663" t="s">
        <v>179</v>
      </c>
    </row>
    <row r="2664" spans="1:4" x14ac:dyDescent="0.35">
      <c r="A2664" s="202">
        <v>100</v>
      </c>
      <c r="B2664" t="s">
        <v>19</v>
      </c>
      <c r="C2664" s="201">
        <v>510801</v>
      </c>
      <c r="D2664" t="s">
        <v>178</v>
      </c>
    </row>
    <row r="2665" spans="1:4" x14ac:dyDescent="0.35">
      <c r="A2665" s="202">
        <v>100</v>
      </c>
      <c r="B2665" t="s">
        <v>19</v>
      </c>
      <c r="C2665" s="201">
        <v>510803</v>
      </c>
      <c r="D2665" t="s">
        <v>177</v>
      </c>
    </row>
    <row r="2666" spans="1:4" x14ac:dyDescent="0.35">
      <c r="A2666" s="202">
        <v>100</v>
      </c>
      <c r="B2666" t="s">
        <v>19</v>
      </c>
      <c r="C2666" s="201">
        <v>510805</v>
      </c>
      <c r="D2666" t="s">
        <v>176</v>
      </c>
    </row>
    <row r="2667" spans="1:4" x14ac:dyDescent="0.35">
      <c r="A2667" s="202">
        <v>100</v>
      </c>
      <c r="B2667" t="s">
        <v>19</v>
      </c>
      <c r="C2667" s="201">
        <v>510806</v>
      </c>
      <c r="D2667" t="s">
        <v>175</v>
      </c>
    </row>
    <row r="2668" spans="1:4" x14ac:dyDescent="0.35">
      <c r="A2668" s="202">
        <v>100</v>
      </c>
      <c r="B2668" t="s">
        <v>19</v>
      </c>
      <c r="C2668" s="201">
        <v>510809</v>
      </c>
      <c r="D2668" t="s">
        <v>174</v>
      </c>
    </row>
    <row r="2669" spans="1:4" x14ac:dyDescent="0.35">
      <c r="A2669" s="202">
        <v>100</v>
      </c>
      <c r="B2669" t="s">
        <v>19</v>
      </c>
      <c r="C2669" s="201">
        <v>510811</v>
      </c>
      <c r="D2669" t="s">
        <v>173</v>
      </c>
    </row>
    <row r="2670" spans="1:4" x14ac:dyDescent="0.35">
      <c r="A2670" s="202">
        <v>100</v>
      </c>
      <c r="B2670" t="s">
        <v>19</v>
      </c>
      <c r="C2670" s="201">
        <v>510813</v>
      </c>
      <c r="D2670" t="s">
        <v>172</v>
      </c>
    </row>
    <row r="2671" spans="1:4" x14ac:dyDescent="0.35">
      <c r="A2671" s="202">
        <v>100</v>
      </c>
      <c r="B2671" t="s">
        <v>19</v>
      </c>
      <c r="C2671" s="201">
        <v>510901</v>
      </c>
      <c r="D2671" t="s">
        <v>171</v>
      </c>
    </row>
    <row r="2672" spans="1:4" x14ac:dyDescent="0.35">
      <c r="A2672" s="202">
        <v>100</v>
      </c>
      <c r="B2672" t="s">
        <v>19</v>
      </c>
      <c r="C2672" s="201">
        <v>510902</v>
      </c>
      <c r="D2672" t="s">
        <v>170</v>
      </c>
    </row>
    <row r="2673" spans="1:4" x14ac:dyDescent="0.35">
      <c r="A2673" s="202">
        <v>100</v>
      </c>
      <c r="B2673" t="s">
        <v>19</v>
      </c>
      <c r="C2673" s="201">
        <v>510906</v>
      </c>
      <c r="D2673" t="s">
        <v>169</v>
      </c>
    </row>
    <row r="2674" spans="1:4" x14ac:dyDescent="0.35">
      <c r="A2674" s="202">
        <v>100</v>
      </c>
      <c r="B2674" t="s">
        <v>19</v>
      </c>
      <c r="C2674" s="201">
        <v>510907</v>
      </c>
      <c r="D2674" t="s">
        <v>168</v>
      </c>
    </row>
    <row r="2675" spans="1:4" x14ac:dyDescent="0.35">
      <c r="A2675" s="202">
        <v>100</v>
      </c>
      <c r="B2675" t="s">
        <v>19</v>
      </c>
      <c r="C2675" s="201">
        <v>510908</v>
      </c>
      <c r="D2675" t="s">
        <v>167</v>
      </c>
    </row>
    <row r="2676" spans="1:4" x14ac:dyDescent="0.35">
      <c r="A2676" s="202">
        <v>100</v>
      </c>
      <c r="B2676" t="s">
        <v>19</v>
      </c>
      <c r="C2676" s="201">
        <v>510909</v>
      </c>
      <c r="D2676" t="s">
        <v>166</v>
      </c>
    </row>
    <row r="2677" spans="1:4" x14ac:dyDescent="0.35">
      <c r="A2677" s="202">
        <v>100</v>
      </c>
      <c r="B2677" t="s">
        <v>19</v>
      </c>
      <c r="C2677" s="201">
        <v>510910</v>
      </c>
      <c r="D2677" t="s">
        <v>165</v>
      </c>
    </row>
    <row r="2678" spans="1:4" x14ac:dyDescent="0.35">
      <c r="A2678" s="202">
        <v>100</v>
      </c>
      <c r="B2678" t="s">
        <v>19</v>
      </c>
      <c r="C2678" s="201">
        <v>510911</v>
      </c>
      <c r="D2678" t="s">
        <v>164</v>
      </c>
    </row>
    <row r="2679" spans="1:4" x14ac:dyDescent="0.35">
      <c r="A2679" s="202">
        <v>100</v>
      </c>
      <c r="B2679" t="s">
        <v>19</v>
      </c>
      <c r="C2679" s="201">
        <v>510915</v>
      </c>
      <c r="D2679" t="s">
        <v>163</v>
      </c>
    </row>
    <row r="2680" spans="1:4" x14ac:dyDescent="0.35">
      <c r="A2680" s="202">
        <v>100</v>
      </c>
      <c r="B2680" t="s">
        <v>19</v>
      </c>
      <c r="C2680" s="201">
        <v>510916</v>
      </c>
      <c r="D2680" t="s">
        <v>162</v>
      </c>
    </row>
    <row r="2681" spans="1:4" x14ac:dyDescent="0.35">
      <c r="A2681" s="202">
        <v>100</v>
      </c>
      <c r="B2681" t="s">
        <v>19</v>
      </c>
      <c r="C2681" s="201">
        <v>510919</v>
      </c>
      <c r="D2681" t="s">
        <v>161</v>
      </c>
    </row>
    <row r="2682" spans="1:4" x14ac:dyDescent="0.35">
      <c r="A2682" s="202">
        <v>100</v>
      </c>
      <c r="B2682" t="s">
        <v>19</v>
      </c>
      <c r="C2682" s="201">
        <v>510920</v>
      </c>
      <c r="D2682" t="s">
        <v>160</v>
      </c>
    </row>
    <row r="2683" spans="1:4" x14ac:dyDescent="0.35">
      <c r="A2683" s="202">
        <v>100</v>
      </c>
      <c r="B2683" t="s">
        <v>19</v>
      </c>
      <c r="C2683" s="201">
        <v>511009</v>
      </c>
      <c r="D2683" t="s">
        <v>159</v>
      </c>
    </row>
    <row r="2684" spans="1:4" x14ac:dyDescent="0.35">
      <c r="A2684" s="202">
        <v>100</v>
      </c>
      <c r="B2684" t="s">
        <v>19</v>
      </c>
      <c r="C2684" s="201">
        <v>511012</v>
      </c>
      <c r="D2684" t="s">
        <v>158</v>
      </c>
    </row>
    <row r="2685" spans="1:4" x14ac:dyDescent="0.35">
      <c r="A2685" s="202">
        <v>100</v>
      </c>
      <c r="B2685" t="s">
        <v>19</v>
      </c>
      <c r="C2685" s="201">
        <v>511502</v>
      </c>
      <c r="D2685" t="s">
        <v>489</v>
      </c>
    </row>
    <row r="2686" spans="1:4" x14ac:dyDescent="0.35">
      <c r="A2686" s="202">
        <v>100</v>
      </c>
      <c r="B2686" t="s">
        <v>19</v>
      </c>
      <c r="C2686" s="201">
        <v>511504</v>
      </c>
      <c r="D2686" t="s">
        <v>157</v>
      </c>
    </row>
    <row r="2687" spans="1:4" x14ac:dyDescent="0.35">
      <c r="A2687" s="202">
        <v>100</v>
      </c>
      <c r="B2687" t="s">
        <v>19</v>
      </c>
      <c r="C2687" s="201">
        <v>511801</v>
      </c>
      <c r="D2687" t="s">
        <v>454</v>
      </c>
    </row>
    <row r="2688" spans="1:4" x14ac:dyDescent="0.35">
      <c r="A2688" s="202">
        <v>100</v>
      </c>
      <c r="B2688" t="s">
        <v>19</v>
      </c>
      <c r="C2688" s="201">
        <v>511802</v>
      </c>
      <c r="D2688" t="s">
        <v>344</v>
      </c>
    </row>
    <row r="2689" spans="1:4" x14ac:dyDescent="0.35">
      <c r="A2689" s="202">
        <v>100</v>
      </c>
      <c r="B2689" t="s">
        <v>19</v>
      </c>
      <c r="C2689" s="201">
        <v>511803</v>
      </c>
      <c r="D2689" t="s">
        <v>343</v>
      </c>
    </row>
    <row r="2690" spans="1:4" x14ac:dyDescent="0.35">
      <c r="A2690" s="202">
        <v>100</v>
      </c>
      <c r="B2690" t="s">
        <v>19</v>
      </c>
      <c r="C2690" s="201">
        <v>511804</v>
      </c>
      <c r="D2690" t="s">
        <v>342</v>
      </c>
    </row>
    <row r="2691" spans="1:4" x14ac:dyDescent="0.35">
      <c r="A2691" s="202">
        <v>100</v>
      </c>
      <c r="B2691" t="s">
        <v>19</v>
      </c>
      <c r="C2691" s="201">
        <v>512201</v>
      </c>
      <c r="D2691" t="s">
        <v>156</v>
      </c>
    </row>
    <row r="2692" spans="1:4" x14ac:dyDescent="0.35">
      <c r="A2692" s="202">
        <v>100</v>
      </c>
      <c r="B2692" t="s">
        <v>19</v>
      </c>
      <c r="C2692" s="201">
        <v>512202</v>
      </c>
      <c r="D2692" t="s">
        <v>155</v>
      </c>
    </row>
    <row r="2693" spans="1:4" x14ac:dyDescent="0.35">
      <c r="A2693" s="202">
        <v>100</v>
      </c>
      <c r="B2693" t="s">
        <v>19</v>
      </c>
      <c r="C2693" s="201">
        <v>512206</v>
      </c>
      <c r="D2693" t="s">
        <v>154</v>
      </c>
    </row>
    <row r="2694" spans="1:4" x14ac:dyDescent="0.35">
      <c r="A2694" s="202">
        <v>100</v>
      </c>
      <c r="B2694" t="s">
        <v>19</v>
      </c>
      <c r="C2694" s="201">
        <v>512213</v>
      </c>
      <c r="D2694" t="s">
        <v>153</v>
      </c>
    </row>
    <row r="2695" spans="1:4" x14ac:dyDescent="0.35">
      <c r="A2695" s="202">
        <v>100</v>
      </c>
      <c r="B2695" t="s">
        <v>19</v>
      </c>
      <c r="C2695" s="201">
        <v>512601</v>
      </c>
      <c r="D2695" t="s">
        <v>152</v>
      </c>
    </row>
    <row r="2696" spans="1:4" x14ac:dyDescent="0.35">
      <c r="A2696" s="202">
        <v>100</v>
      </c>
      <c r="B2696" t="s">
        <v>19</v>
      </c>
      <c r="C2696" s="201">
        <v>513101</v>
      </c>
      <c r="D2696" t="s">
        <v>336</v>
      </c>
    </row>
    <row r="2697" spans="1:4" x14ac:dyDescent="0.35">
      <c r="A2697" s="202">
        <v>100</v>
      </c>
      <c r="B2697" t="s">
        <v>19</v>
      </c>
      <c r="C2697" s="201">
        <v>513103</v>
      </c>
      <c r="D2697" t="s">
        <v>335</v>
      </c>
    </row>
    <row r="2698" spans="1:4" x14ac:dyDescent="0.35">
      <c r="A2698" s="202">
        <v>100</v>
      </c>
      <c r="B2698" t="s">
        <v>19</v>
      </c>
      <c r="C2698" s="201">
        <v>513104</v>
      </c>
      <c r="D2698" t="s">
        <v>334</v>
      </c>
    </row>
    <row r="2699" spans="1:4" x14ac:dyDescent="0.35">
      <c r="A2699" s="202">
        <v>100</v>
      </c>
      <c r="B2699" t="s">
        <v>19</v>
      </c>
      <c r="C2699" s="201">
        <v>513501</v>
      </c>
      <c r="D2699" t="s">
        <v>150</v>
      </c>
    </row>
    <row r="2700" spans="1:4" x14ac:dyDescent="0.35">
      <c r="A2700" s="202">
        <v>100</v>
      </c>
      <c r="B2700" t="s">
        <v>19</v>
      </c>
      <c r="C2700" s="201">
        <v>513502</v>
      </c>
      <c r="D2700" t="s">
        <v>149</v>
      </c>
    </row>
    <row r="2701" spans="1:4" x14ac:dyDescent="0.35">
      <c r="A2701" s="202">
        <v>100</v>
      </c>
      <c r="B2701" t="s">
        <v>19</v>
      </c>
      <c r="C2701" s="201">
        <v>513503</v>
      </c>
      <c r="D2701" t="s">
        <v>148</v>
      </c>
    </row>
    <row r="2702" spans="1:4" x14ac:dyDescent="0.35">
      <c r="A2702" s="202">
        <v>100</v>
      </c>
      <c r="B2702" t="s">
        <v>19</v>
      </c>
      <c r="C2702" s="201">
        <v>513599</v>
      </c>
      <c r="D2702" t="s">
        <v>147</v>
      </c>
    </row>
    <row r="2703" spans="1:4" x14ac:dyDescent="0.35">
      <c r="A2703" s="202">
        <v>100</v>
      </c>
      <c r="B2703" t="s">
        <v>19</v>
      </c>
      <c r="C2703" s="201">
        <v>513602</v>
      </c>
      <c r="D2703" t="s">
        <v>413</v>
      </c>
    </row>
    <row r="2704" spans="1:4" x14ac:dyDescent="0.35">
      <c r="A2704" s="202">
        <v>100</v>
      </c>
      <c r="B2704" t="s">
        <v>19</v>
      </c>
      <c r="C2704" s="201">
        <v>513801</v>
      </c>
      <c r="D2704" t="s">
        <v>146</v>
      </c>
    </row>
    <row r="2705" spans="1:4" x14ac:dyDescent="0.35">
      <c r="A2705" s="202">
        <v>100</v>
      </c>
      <c r="B2705" t="s">
        <v>19</v>
      </c>
      <c r="C2705" s="201">
        <v>513902</v>
      </c>
      <c r="D2705" t="s">
        <v>145</v>
      </c>
    </row>
    <row r="2706" spans="1:4" x14ac:dyDescent="0.35">
      <c r="A2706" s="202">
        <v>100</v>
      </c>
      <c r="B2706" t="s">
        <v>19</v>
      </c>
      <c r="C2706" s="201">
        <v>513999</v>
      </c>
      <c r="D2706" t="s">
        <v>144</v>
      </c>
    </row>
    <row r="2707" spans="1:4" x14ac:dyDescent="0.35">
      <c r="A2707" s="202">
        <v>100</v>
      </c>
      <c r="B2707" t="s">
        <v>19</v>
      </c>
      <c r="C2707" s="201">
        <v>520101</v>
      </c>
      <c r="D2707" t="s">
        <v>488</v>
      </c>
    </row>
    <row r="2708" spans="1:4" x14ac:dyDescent="0.35">
      <c r="A2708" s="202">
        <v>100</v>
      </c>
      <c r="B2708" t="s">
        <v>19</v>
      </c>
      <c r="C2708" s="201">
        <v>520201</v>
      </c>
      <c r="D2708" t="s">
        <v>143</v>
      </c>
    </row>
    <row r="2709" spans="1:4" x14ac:dyDescent="0.35">
      <c r="A2709" s="202">
        <v>100</v>
      </c>
      <c r="B2709" t="s">
        <v>19</v>
      </c>
      <c r="C2709" s="201">
        <v>520203</v>
      </c>
      <c r="D2709" t="s">
        <v>142</v>
      </c>
    </row>
    <row r="2710" spans="1:4" x14ac:dyDescent="0.35">
      <c r="A2710" s="202">
        <v>100</v>
      </c>
      <c r="B2710" t="s">
        <v>19</v>
      </c>
      <c r="C2710" s="201">
        <v>520204</v>
      </c>
      <c r="D2710" t="s">
        <v>141</v>
      </c>
    </row>
    <row r="2711" spans="1:4" x14ac:dyDescent="0.35">
      <c r="A2711" s="202">
        <v>100</v>
      </c>
      <c r="B2711" t="s">
        <v>19</v>
      </c>
      <c r="C2711" s="201">
        <v>520205</v>
      </c>
      <c r="D2711" t="s">
        <v>140</v>
      </c>
    </row>
    <row r="2712" spans="1:4" x14ac:dyDescent="0.35">
      <c r="A2712" s="202">
        <v>100</v>
      </c>
      <c r="B2712" t="s">
        <v>19</v>
      </c>
      <c r="C2712" s="201">
        <v>520207</v>
      </c>
      <c r="D2712" t="s">
        <v>139</v>
      </c>
    </row>
    <row r="2713" spans="1:4" x14ac:dyDescent="0.35">
      <c r="A2713" s="202">
        <v>100</v>
      </c>
      <c r="B2713" t="s">
        <v>19</v>
      </c>
      <c r="C2713" s="201">
        <v>520208</v>
      </c>
      <c r="D2713" t="s">
        <v>138</v>
      </c>
    </row>
    <row r="2714" spans="1:4" x14ac:dyDescent="0.35">
      <c r="A2714" s="202">
        <v>100</v>
      </c>
      <c r="B2714" t="s">
        <v>19</v>
      </c>
      <c r="C2714" s="201">
        <v>520209</v>
      </c>
      <c r="D2714" t="s">
        <v>487</v>
      </c>
    </row>
    <row r="2715" spans="1:4" x14ac:dyDescent="0.35">
      <c r="A2715" s="202">
        <v>100</v>
      </c>
      <c r="B2715" t="s">
        <v>19</v>
      </c>
      <c r="C2715" s="201">
        <v>520211</v>
      </c>
      <c r="D2715" t="s">
        <v>486</v>
      </c>
    </row>
    <row r="2716" spans="1:4" x14ac:dyDescent="0.35">
      <c r="A2716" s="202">
        <v>100</v>
      </c>
      <c r="B2716" t="s">
        <v>19</v>
      </c>
      <c r="C2716" s="201">
        <v>520212</v>
      </c>
      <c r="D2716" t="s">
        <v>485</v>
      </c>
    </row>
    <row r="2717" spans="1:4" x14ac:dyDescent="0.35">
      <c r="A2717" s="202">
        <v>100</v>
      </c>
      <c r="B2717" t="s">
        <v>19</v>
      </c>
      <c r="C2717" s="201">
        <v>520213</v>
      </c>
      <c r="D2717" t="s">
        <v>137</v>
      </c>
    </row>
    <row r="2718" spans="1:4" x14ac:dyDescent="0.35">
      <c r="A2718" s="202">
        <v>100</v>
      </c>
      <c r="B2718" t="s">
        <v>19</v>
      </c>
      <c r="C2718" s="201">
        <v>520216</v>
      </c>
      <c r="D2718" t="s">
        <v>136</v>
      </c>
    </row>
    <row r="2719" spans="1:4" x14ac:dyDescent="0.35">
      <c r="A2719" s="202">
        <v>100</v>
      </c>
      <c r="B2719" t="s">
        <v>19</v>
      </c>
      <c r="C2719" s="201">
        <v>520301</v>
      </c>
      <c r="D2719" t="s">
        <v>484</v>
      </c>
    </row>
    <row r="2720" spans="1:4" x14ac:dyDescent="0.35">
      <c r="A2720" s="202">
        <v>100</v>
      </c>
      <c r="B2720" t="s">
        <v>19</v>
      </c>
      <c r="C2720" s="201">
        <v>520302</v>
      </c>
      <c r="D2720" t="s">
        <v>483</v>
      </c>
    </row>
    <row r="2721" spans="1:4" x14ac:dyDescent="0.35">
      <c r="A2721" s="202">
        <v>100</v>
      </c>
      <c r="B2721" t="s">
        <v>19</v>
      </c>
      <c r="C2721" s="201">
        <v>520401</v>
      </c>
      <c r="D2721" t="s">
        <v>135</v>
      </c>
    </row>
    <row r="2722" spans="1:4" x14ac:dyDescent="0.35">
      <c r="A2722" s="202">
        <v>100</v>
      </c>
      <c r="B2722" t="s">
        <v>19</v>
      </c>
      <c r="C2722" s="201">
        <v>520402</v>
      </c>
      <c r="D2722" t="s">
        <v>134</v>
      </c>
    </row>
    <row r="2723" spans="1:4" x14ac:dyDescent="0.35">
      <c r="A2723" s="202">
        <v>100</v>
      </c>
      <c r="B2723" t="s">
        <v>19</v>
      </c>
      <c r="C2723" s="201">
        <v>520406</v>
      </c>
      <c r="D2723" t="s">
        <v>331</v>
      </c>
    </row>
    <row r="2724" spans="1:4" x14ac:dyDescent="0.35">
      <c r="A2724" s="202">
        <v>100</v>
      </c>
      <c r="B2724" t="s">
        <v>19</v>
      </c>
      <c r="C2724" s="201">
        <v>520407</v>
      </c>
      <c r="D2724" t="s">
        <v>534</v>
      </c>
    </row>
    <row r="2725" spans="1:4" x14ac:dyDescent="0.35">
      <c r="A2725" s="202">
        <v>100</v>
      </c>
      <c r="B2725" t="s">
        <v>19</v>
      </c>
      <c r="C2725" s="201">
        <v>520408</v>
      </c>
      <c r="D2725" t="s">
        <v>330</v>
      </c>
    </row>
    <row r="2726" spans="1:4" x14ac:dyDescent="0.35">
      <c r="A2726" s="202">
        <v>100</v>
      </c>
      <c r="B2726" t="s">
        <v>19</v>
      </c>
      <c r="C2726" s="201">
        <v>520409</v>
      </c>
      <c r="D2726" t="s">
        <v>430</v>
      </c>
    </row>
    <row r="2727" spans="1:4" x14ac:dyDescent="0.35">
      <c r="A2727" s="202">
        <v>100</v>
      </c>
      <c r="B2727" t="s">
        <v>19</v>
      </c>
      <c r="C2727" s="201">
        <v>520410</v>
      </c>
      <c r="D2727" t="s">
        <v>329</v>
      </c>
    </row>
    <row r="2728" spans="1:4" x14ac:dyDescent="0.35">
      <c r="A2728" s="202">
        <v>100</v>
      </c>
      <c r="B2728" t="s">
        <v>19</v>
      </c>
      <c r="C2728" s="201">
        <v>520411</v>
      </c>
      <c r="D2728" t="s">
        <v>328</v>
      </c>
    </row>
    <row r="2729" spans="1:4" x14ac:dyDescent="0.35">
      <c r="A2729" s="202">
        <v>100</v>
      </c>
      <c r="B2729" t="s">
        <v>19</v>
      </c>
      <c r="C2729" s="201">
        <v>520701</v>
      </c>
      <c r="D2729" t="s">
        <v>482</v>
      </c>
    </row>
    <row r="2730" spans="1:4" x14ac:dyDescent="0.35">
      <c r="A2730" s="202">
        <v>100</v>
      </c>
      <c r="B2730" t="s">
        <v>19</v>
      </c>
      <c r="C2730" s="201">
        <v>520703</v>
      </c>
      <c r="D2730" t="s">
        <v>481</v>
      </c>
    </row>
    <row r="2731" spans="1:4" x14ac:dyDescent="0.35">
      <c r="A2731" s="202">
        <v>100</v>
      </c>
      <c r="B2731" t="s">
        <v>19</v>
      </c>
      <c r="C2731" s="201">
        <v>520901</v>
      </c>
      <c r="D2731" t="s">
        <v>133</v>
      </c>
    </row>
    <row r="2732" spans="1:4" x14ac:dyDescent="0.35">
      <c r="A2732" s="202">
        <v>100</v>
      </c>
      <c r="B2732" t="s">
        <v>19</v>
      </c>
      <c r="C2732" s="201">
        <v>520904</v>
      </c>
      <c r="D2732" t="s">
        <v>132</v>
      </c>
    </row>
    <row r="2733" spans="1:4" x14ac:dyDescent="0.35">
      <c r="A2733" s="202">
        <v>100</v>
      </c>
      <c r="B2733" t="s">
        <v>19</v>
      </c>
      <c r="C2733" s="201">
        <v>520905</v>
      </c>
      <c r="D2733" t="s">
        <v>131</v>
      </c>
    </row>
    <row r="2734" spans="1:4" x14ac:dyDescent="0.35">
      <c r="A2734" s="202">
        <v>100</v>
      </c>
      <c r="B2734" t="s">
        <v>19</v>
      </c>
      <c r="C2734" s="201">
        <v>520906</v>
      </c>
      <c r="D2734" t="s">
        <v>130</v>
      </c>
    </row>
    <row r="2735" spans="1:4" x14ac:dyDescent="0.35">
      <c r="A2735" s="202">
        <v>100</v>
      </c>
      <c r="B2735" t="s">
        <v>19</v>
      </c>
      <c r="C2735" s="201">
        <v>520907</v>
      </c>
      <c r="D2735" t="s">
        <v>326</v>
      </c>
    </row>
    <row r="2736" spans="1:4" x14ac:dyDescent="0.35">
      <c r="A2736" s="202">
        <v>100</v>
      </c>
      <c r="B2736" t="s">
        <v>19</v>
      </c>
      <c r="C2736" s="201">
        <v>520909</v>
      </c>
      <c r="D2736" t="s">
        <v>129</v>
      </c>
    </row>
    <row r="2737" spans="1:4" x14ac:dyDescent="0.35">
      <c r="A2737" s="202">
        <v>100</v>
      </c>
      <c r="B2737" t="s">
        <v>19</v>
      </c>
      <c r="C2737" s="201">
        <v>520999</v>
      </c>
      <c r="D2737" t="s">
        <v>127</v>
      </c>
    </row>
    <row r="2738" spans="1:4" x14ac:dyDescent="0.35">
      <c r="A2738" s="202">
        <v>100</v>
      </c>
      <c r="B2738" t="s">
        <v>19</v>
      </c>
      <c r="C2738" s="201">
        <v>521001</v>
      </c>
      <c r="D2738" t="s">
        <v>126</v>
      </c>
    </row>
    <row r="2739" spans="1:4" x14ac:dyDescent="0.35">
      <c r="A2739" s="202">
        <v>100</v>
      </c>
      <c r="B2739" t="s">
        <v>19</v>
      </c>
      <c r="C2739" s="201">
        <v>521099</v>
      </c>
      <c r="D2739" t="s">
        <v>533</v>
      </c>
    </row>
    <row r="2740" spans="1:4" x14ac:dyDescent="0.35">
      <c r="A2740" s="202">
        <v>100</v>
      </c>
      <c r="B2740" t="s">
        <v>19</v>
      </c>
      <c r="C2740" s="201">
        <v>521101</v>
      </c>
      <c r="D2740" t="s">
        <v>480</v>
      </c>
    </row>
    <row r="2741" spans="1:4" x14ac:dyDescent="0.35">
      <c r="A2741" s="202">
        <v>100</v>
      </c>
      <c r="B2741" t="s">
        <v>19</v>
      </c>
      <c r="C2741" s="201">
        <v>521401</v>
      </c>
      <c r="D2741" t="s">
        <v>125</v>
      </c>
    </row>
    <row r="2742" spans="1:4" x14ac:dyDescent="0.35">
      <c r="A2742" s="202">
        <v>100</v>
      </c>
      <c r="B2742" t="s">
        <v>19</v>
      </c>
      <c r="C2742" s="201">
        <v>521501</v>
      </c>
      <c r="D2742" t="s">
        <v>324</v>
      </c>
    </row>
    <row r="2743" spans="1:4" x14ac:dyDescent="0.35">
      <c r="A2743" s="202">
        <v>100</v>
      </c>
      <c r="B2743" t="s">
        <v>19</v>
      </c>
      <c r="C2743" s="201">
        <v>521601</v>
      </c>
      <c r="D2743" t="s">
        <v>479</v>
      </c>
    </row>
    <row r="2744" spans="1:4" x14ac:dyDescent="0.35">
      <c r="A2744" s="202">
        <v>100</v>
      </c>
      <c r="B2744" t="s">
        <v>19</v>
      </c>
      <c r="C2744" s="201">
        <v>521701</v>
      </c>
      <c r="D2744" t="s">
        <v>478</v>
      </c>
    </row>
    <row r="2745" spans="1:4" x14ac:dyDescent="0.35">
      <c r="A2745" s="202">
        <v>100</v>
      </c>
      <c r="B2745" t="s">
        <v>19</v>
      </c>
      <c r="C2745" s="201">
        <v>521803</v>
      </c>
      <c r="D2745" t="s">
        <v>124</v>
      </c>
    </row>
    <row r="2746" spans="1:4" x14ac:dyDescent="0.35">
      <c r="A2746" s="202">
        <v>100</v>
      </c>
      <c r="B2746" t="s">
        <v>19</v>
      </c>
      <c r="C2746" s="201">
        <v>521804</v>
      </c>
      <c r="D2746" t="s">
        <v>123</v>
      </c>
    </row>
    <row r="2747" spans="1:4" x14ac:dyDescent="0.35">
      <c r="A2747" s="202">
        <v>100</v>
      </c>
      <c r="B2747" t="s">
        <v>19</v>
      </c>
      <c r="C2747" s="201">
        <v>521899</v>
      </c>
      <c r="D2747" t="s">
        <v>122</v>
      </c>
    </row>
    <row r="2748" spans="1:4" x14ac:dyDescent="0.35">
      <c r="A2748" s="202">
        <v>100</v>
      </c>
      <c r="B2748" t="s">
        <v>19</v>
      </c>
      <c r="C2748" s="201">
        <v>521901</v>
      </c>
      <c r="D2748" t="s">
        <v>532</v>
      </c>
    </row>
    <row r="2749" spans="1:4" x14ac:dyDescent="0.35">
      <c r="A2749" s="202">
        <v>100</v>
      </c>
      <c r="B2749" t="s">
        <v>19</v>
      </c>
      <c r="C2749" s="201">
        <v>521903</v>
      </c>
      <c r="D2749" t="s">
        <v>412</v>
      </c>
    </row>
    <row r="2750" spans="1:4" x14ac:dyDescent="0.35">
      <c r="A2750" s="202">
        <v>100</v>
      </c>
      <c r="B2750" t="s">
        <v>19</v>
      </c>
      <c r="C2750" s="201">
        <v>521909</v>
      </c>
      <c r="D2750" t="s">
        <v>121</v>
      </c>
    </row>
    <row r="2751" spans="1:4" x14ac:dyDescent="0.35">
      <c r="A2751" s="202">
        <v>100</v>
      </c>
      <c r="B2751" t="s">
        <v>19</v>
      </c>
      <c r="C2751" s="201">
        <v>522001</v>
      </c>
      <c r="D2751" t="s">
        <v>531</v>
      </c>
    </row>
    <row r="2752" spans="1:4" x14ac:dyDescent="0.35">
      <c r="A2752" s="202">
        <v>100</v>
      </c>
      <c r="B2752" t="s">
        <v>19</v>
      </c>
      <c r="C2752" s="201">
        <v>999999</v>
      </c>
      <c r="D2752" t="s">
        <v>120</v>
      </c>
    </row>
    <row r="2753" spans="1:4" x14ac:dyDescent="0.35">
      <c r="A2753" s="204" t="s">
        <v>553</v>
      </c>
      <c r="B2753" t="s">
        <v>20</v>
      </c>
      <c r="C2753" s="203" t="s">
        <v>320</v>
      </c>
      <c r="D2753" t="s">
        <v>319</v>
      </c>
    </row>
    <row r="2754" spans="1:4" x14ac:dyDescent="0.35">
      <c r="A2754" s="204" t="s">
        <v>553</v>
      </c>
      <c r="B2754" t="s">
        <v>20</v>
      </c>
      <c r="C2754" s="203" t="s">
        <v>314</v>
      </c>
      <c r="D2754" t="s">
        <v>313</v>
      </c>
    </row>
    <row r="2755" spans="1:4" x14ac:dyDescent="0.35">
      <c r="A2755" s="204" t="s">
        <v>553</v>
      </c>
      <c r="B2755" t="s">
        <v>20</v>
      </c>
      <c r="C2755" s="203" t="s">
        <v>477</v>
      </c>
      <c r="D2755" t="s">
        <v>476</v>
      </c>
    </row>
    <row r="2756" spans="1:4" x14ac:dyDescent="0.35">
      <c r="A2756" s="204" t="s">
        <v>553</v>
      </c>
      <c r="B2756" t="s">
        <v>20</v>
      </c>
      <c r="C2756" s="203" t="s">
        <v>475</v>
      </c>
      <c r="D2756" t="s">
        <v>474</v>
      </c>
    </row>
    <row r="2757" spans="1:4" x14ac:dyDescent="0.35">
      <c r="A2757" s="204" t="s">
        <v>553</v>
      </c>
      <c r="B2757" t="s">
        <v>20</v>
      </c>
      <c r="C2757" s="203" t="s">
        <v>312</v>
      </c>
      <c r="D2757" t="s">
        <v>311</v>
      </c>
    </row>
    <row r="2758" spans="1:4" x14ac:dyDescent="0.35">
      <c r="A2758" s="204" t="s">
        <v>553</v>
      </c>
      <c r="B2758" t="s">
        <v>20</v>
      </c>
      <c r="C2758" s="203" t="s">
        <v>453</v>
      </c>
      <c r="D2758" t="s">
        <v>452</v>
      </c>
    </row>
    <row r="2759" spans="1:4" x14ac:dyDescent="0.35">
      <c r="A2759" s="204" t="s">
        <v>553</v>
      </c>
      <c r="B2759" t="s">
        <v>20</v>
      </c>
      <c r="C2759" s="203" t="s">
        <v>451</v>
      </c>
      <c r="D2759" t="s">
        <v>450</v>
      </c>
    </row>
    <row r="2760" spans="1:4" x14ac:dyDescent="0.35">
      <c r="A2760" s="204" t="s">
        <v>553</v>
      </c>
      <c r="B2760" t="s">
        <v>20</v>
      </c>
      <c r="C2760" s="203" t="s">
        <v>449</v>
      </c>
      <c r="D2760" t="s">
        <v>448</v>
      </c>
    </row>
    <row r="2761" spans="1:4" x14ac:dyDescent="0.35">
      <c r="A2761" s="204" t="s">
        <v>553</v>
      </c>
      <c r="B2761" t="s">
        <v>20</v>
      </c>
      <c r="C2761" s="203" t="s">
        <v>447</v>
      </c>
      <c r="D2761" t="s">
        <v>446</v>
      </c>
    </row>
    <row r="2762" spans="1:4" x14ac:dyDescent="0.35">
      <c r="A2762" s="204" t="s">
        <v>553</v>
      </c>
      <c r="B2762" t="s">
        <v>20</v>
      </c>
      <c r="C2762" s="203" t="s">
        <v>445</v>
      </c>
      <c r="D2762" t="s">
        <v>444</v>
      </c>
    </row>
    <row r="2763" spans="1:4" x14ac:dyDescent="0.35">
      <c r="A2763" s="204" t="s">
        <v>553</v>
      </c>
      <c r="B2763" t="s">
        <v>20</v>
      </c>
      <c r="C2763" s="203" t="s">
        <v>443</v>
      </c>
      <c r="D2763" t="s">
        <v>442</v>
      </c>
    </row>
    <row r="2764" spans="1:4" x14ac:dyDescent="0.35">
      <c r="A2764" s="204" t="s">
        <v>553</v>
      </c>
      <c r="B2764" t="s">
        <v>20</v>
      </c>
      <c r="C2764" s="203" t="s">
        <v>310</v>
      </c>
      <c r="D2764" t="s">
        <v>309</v>
      </c>
    </row>
    <row r="2765" spans="1:4" x14ac:dyDescent="0.35">
      <c r="A2765" s="204" t="s">
        <v>553</v>
      </c>
      <c r="B2765" t="s">
        <v>20</v>
      </c>
      <c r="C2765" s="203" t="s">
        <v>308</v>
      </c>
      <c r="D2765" t="s">
        <v>307</v>
      </c>
    </row>
    <row r="2766" spans="1:4" x14ac:dyDescent="0.35">
      <c r="A2766" s="204" t="s">
        <v>553</v>
      </c>
      <c r="B2766" t="s">
        <v>20</v>
      </c>
      <c r="C2766" s="203" t="s">
        <v>306</v>
      </c>
      <c r="D2766" t="s">
        <v>305</v>
      </c>
    </row>
    <row r="2767" spans="1:4" x14ac:dyDescent="0.35">
      <c r="A2767" s="204" t="s">
        <v>553</v>
      </c>
      <c r="B2767" t="s">
        <v>20</v>
      </c>
      <c r="C2767" s="203" t="s">
        <v>304</v>
      </c>
      <c r="D2767" t="s">
        <v>303</v>
      </c>
    </row>
    <row r="2768" spans="1:4" x14ac:dyDescent="0.35">
      <c r="A2768" s="204" t="s">
        <v>553</v>
      </c>
      <c r="B2768" t="s">
        <v>20</v>
      </c>
      <c r="C2768" s="203" t="s">
        <v>405</v>
      </c>
      <c r="D2768" t="s">
        <v>404</v>
      </c>
    </row>
    <row r="2769" spans="1:4" x14ac:dyDescent="0.35">
      <c r="A2769" s="204" t="s">
        <v>553</v>
      </c>
      <c r="B2769" t="s">
        <v>20</v>
      </c>
      <c r="C2769" s="203" t="s">
        <v>403</v>
      </c>
      <c r="D2769" t="s">
        <v>402</v>
      </c>
    </row>
    <row r="2770" spans="1:4" x14ac:dyDescent="0.35">
      <c r="A2770" s="204" t="s">
        <v>553</v>
      </c>
      <c r="B2770" t="s">
        <v>20</v>
      </c>
      <c r="C2770" s="203" t="s">
        <v>302</v>
      </c>
      <c r="D2770" t="s">
        <v>301</v>
      </c>
    </row>
    <row r="2771" spans="1:4" x14ac:dyDescent="0.35">
      <c r="A2771" s="204" t="s">
        <v>553</v>
      </c>
      <c r="B2771" t="s">
        <v>20</v>
      </c>
      <c r="C2771" s="203" t="s">
        <v>300</v>
      </c>
      <c r="D2771" t="s">
        <v>299</v>
      </c>
    </row>
    <row r="2772" spans="1:4" x14ac:dyDescent="0.35">
      <c r="A2772" s="204" t="s">
        <v>553</v>
      </c>
      <c r="B2772" t="s">
        <v>20</v>
      </c>
      <c r="C2772" s="203" t="s">
        <v>399</v>
      </c>
      <c r="D2772" t="s">
        <v>398</v>
      </c>
    </row>
    <row r="2773" spans="1:4" x14ac:dyDescent="0.35">
      <c r="A2773" s="204" t="s">
        <v>553</v>
      </c>
      <c r="B2773" t="s">
        <v>20</v>
      </c>
      <c r="C2773" s="201">
        <v>110103</v>
      </c>
      <c r="D2773" t="s">
        <v>292</v>
      </c>
    </row>
    <row r="2774" spans="1:4" x14ac:dyDescent="0.35">
      <c r="A2774" s="204" t="s">
        <v>553</v>
      </c>
      <c r="B2774" t="s">
        <v>20</v>
      </c>
      <c r="C2774" s="201">
        <v>110201</v>
      </c>
      <c r="D2774" t="s">
        <v>291</v>
      </c>
    </row>
    <row r="2775" spans="1:4" x14ac:dyDescent="0.35">
      <c r="A2775" s="204" t="s">
        <v>553</v>
      </c>
      <c r="B2775" t="s">
        <v>20</v>
      </c>
      <c r="C2775" s="201">
        <v>110202</v>
      </c>
      <c r="D2775" t="s">
        <v>290</v>
      </c>
    </row>
    <row r="2776" spans="1:4" x14ac:dyDescent="0.35">
      <c r="A2776" s="204" t="s">
        <v>553</v>
      </c>
      <c r="B2776" t="s">
        <v>20</v>
      </c>
      <c r="C2776" s="201">
        <v>110301</v>
      </c>
      <c r="D2776" t="s">
        <v>289</v>
      </c>
    </row>
    <row r="2777" spans="1:4" x14ac:dyDescent="0.35">
      <c r="A2777" s="204" t="s">
        <v>553</v>
      </c>
      <c r="B2777" t="s">
        <v>20</v>
      </c>
      <c r="C2777" s="201">
        <v>110501</v>
      </c>
      <c r="D2777" t="s">
        <v>395</v>
      </c>
    </row>
    <row r="2778" spans="1:4" x14ac:dyDescent="0.35">
      <c r="A2778" s="204" t="s">
        <v>553</v>
      </c>
      <c r="B2778" t="s">
        <v>20</v>
      </c>
      <c r="C2778" s="201">
        <v>110701</v>
      </c>
      <c r="D2778" t="s">
        <v>394</v>
      </c>
    </row>
    <row r="2779" spans="1:4" x14ac:dyDescent="0.35">
      <c r="A2779" s="204" t="s">
        <v>553</v>
      </c>
      <c r="B2779" t="s">
        <v>20</v>
      </c>
      <c r="C2779" s="201">
        <v>110802</v>
      </c>
      <c r="D2779" t="s">
        <v>288</v>
      </c>
    </row>
    <row r="2780" spans="1:4" x14ac:dyDescent="0.35">
      <c r="A2780" s="204" t="s">
        <v>553</v>
      </c>
      <c r="B2780" t="s">
        <v>20</v>
      </c>
      <c r="C2780" s="201">
        <v>110901</v>
      </c>
      <c r="D2780" t="s">
        <v>393</v>
      </c>
    </row>
    <row r="2781" spans="1:4" x14ac:dyDescent="0.35">
      <c r="A2781" s="204" t="s">
        <v>553</v>
      </c>
      <c r="B2781" t="s">
        <v>20</v>
      </c>
      <c r="C2781" s="201">
        <v>110902</v>
      </c>
      <c r="D2781" t="s">
        <v>392</v>
      </c>
    </row>
    <row r="2782" spans="1:4" x14ac:dyDescent="0.35">
      <c r="A2782" s="204" t="s">
        <v>553</v>
      </c>
      <c r="B2782" t="s">
        <v>20</v>
      </c>
      <c r="C2782" s="201">
        <v>111001</v>
      </c>
      <c r="D2782" t="s">
        <v>287</v>
      </c>
    </row>
    <row r="2783" spans="1:4" x14ac:dyDescent="0.35">
      <c r="A2783" s="204" t="s">
        <v>553</v>
      </c>
      <c r="B2783" t="s">
        <v>20</v>
      </c>
      <c r="C2783" s="201">
        <v>111002</v>
      </c>
      <c r="D2783" t="s">
        <v>286</v>
      </c>
    </row>
    <row r="2784" spans="1:4" x14ac:dyDescent="0.35">
      <c r="A2784" s="204" t="s">
        <v>553</v>
      </c>
      <c r="B2784" t="s">
        <v>20</v>
      </c>
      <c r="C2784" s="201">
        <v>111003</v>
      </c>
      <c r="D2784" t="s">
        <v>285</v>
      </c>
    </row>
    <row r="2785" spans="1:4" x14ac:dyDescent="0.35">
      <c r="A2785" s="204" t="s">
        <v>553</v>
      </c>
      <c r="B2785" t="s">
        <v>20</v>
      </c>
      <c r="C2785" s="201">
        <v>111006</v>
      </c>
      <c r="D2785" t="s">
        <v>284</v>
      </c>
    </row>
    <row r="2786" spans="1:4" x14ac:dyDescent="0.35">
      <c r="A2786" s="204" t="s">
        <v>553</v>
      </c>
      <c r="B2786" t="s">
        <v>20</v>
      </c>
      <c r="C2786" s="201">
        <v>120412</v>
      </c>
      <c r="D2786" t="s">
        <v>278</v>
      </c>
    </row>
    <row r="2787" spans="1:4" x14ac:dyDescent="0.35">
      <c r="A2787" s="204" t="s">
        <v>553</v>
      </c>
      <c r="B2787" t="s">
        <v>20</v>
      </c>
      <c r="C2787" s="201">
        <v>120501</v>
      </c>
      <c r="D2787" t="s">
        <v>274</v>
      </c>
    </row>
    <row r="2788" spans="1:4" x14ac:dyDescent="0.35">
      <c r="A2788" s="204" t="s">
        <v>553</v>
      </c>
      <c r="B2788" t="s">
        <v>20</v>
      </c>
      <c r="C2788" s="201">
        <v>129999</v>
      </c>
      <c r="D2788" t="s">
        <v>528</v>
      </c>
    </row>
    <row r="2789" spans="1:4" x14ac:dyDescent="0.35">
      <c r="A2789" s="204" t="s">
        <v>553</v>
      </c>
      <c r="B2789" t="s">
        <v>20</v>
      </c>
      <c r="C2789" s="201">
        <v>130201</v>
      </c>
      <c r="D2789" t="s">
        <v>389</v>
      </c>
    </row>
    <row r="2790" spans="1:4" x14ac:dyDescent="0.35">
      <c r="A2790" s="204" t="s">
        <v>553</v>
      </c>
      <c r="B2790" t="s">
        <v>20</v>
      </c>
      <c r="C2790" s="201">
        <v>131102</v>
      </c>
      <c r="D2790" t="s">
        <v>268</v>
      </c>
    </row>
    <row r="2791" spans="1:4" x14ac:dyDescent="0.35">
      <c r="A2791" s="204" t="s">
        <v>553</v>
      </c>
      <c r="B2791" t="s">
        <v>20</v>
      </c>
      <c r="C2791" s="201">
        <v>131199</v>
      </c>
      <c r="D2791" t="s">
        <v>267</v>
      </c>
    </row>
    <row r="2792" spans="1:4" x14ac:dyDescent="0.35">
      <c r="A2792" s="204" t="s">
        <v>553</v>
      </c>
      <c r="B2792" t="s">
        <v>20</v>
      </c>
      <c r="C2792" s="201">
        <v>131201</v>
      </c>
      <c r="D2792" t="s">
        <v>388</v>
      </c>
    </row>
    <row r="2793" spans="1:4" x14ac:dyDescent="0.35">
      <c r="A2793" s="204" t="s">
        <v>553</v>
      </c>
      <c r="B2793" t="s">
        <v>20</v>
      </c>
      <c r="C2793" s="201">
        <v>131206</v>
      </c>
      <c r="D2793" t="s">
        <v>387</v>
      </c>
    </row>
    <row r="2794" spans="1:4" x14ac:dyDescent="0.35">
      <c r="A2794" s="204" t="s">
        <v>553</v>
      </c>
      <c r="B2794" t="s">
        <v>20</v>
      </c>
      <c r="C2794" s="201">
        <v>131207</v>
      </c>
      <c r="D2794" t="s">
        <v>386</v>
      </c>
    </row>
    <row r="2795" spans="1:4" x14ac:dyDescent="0.35">
      <c r="A2795" s="204" t="s">
        <v>553</v>
      </c>
      <c r="B2795" t="s">
        <v>20</v>
      </c>
      <c r="C2795" s="201">
        <v>131208</v>
      </c>
      <c r="D2795" t="s">
        <v>385</v>
      </c>
    </row>
    <row r="2796" spans="1:4" x14ac:dyDescent="0.35">
      <c r="A2796" s="204" t="s">
        <v>553</v>
      </c>
      <c r="B2796" t="s">
        <v>20</v>
      </c>
      <c r="C2796" s="201">
        <v>131209</v>
      </c>
      <c r="D2796" t="s">
        <v>384</v>
      </c>
    </row>
    <row r="2797" spans="1:4" x14ac:dyDescent="0.35">
      <c r="A2797" s="204" t="s">
        <v>553</v>
      </c>
      <c r="B2797" t="s">
        <v>20</v>
      </c>
      <c r="C2797" s="201">
        <v>131210</v>
      </c>
      <c r="D2797" t="s">
        <v>383</v>
      </c>
    </row>
    <row r="2798" spans="1:4" x14ac:dyDescent="0.35">
      <c r="A2798" s="204" t="s">
        <v>553</v>
      </c>
      <c r="B2798" t="s">
        <v>20</v>
      </c>
      <c r="C2798" s="201">
        <v>131211</v>
      </c>
      <c r="D2798" t="s">
        <v>382</v>
      </c>
    </row>
    <row r="2799" spans="1:4" x14ac:dyDescent="0.35">
      <c r="A2799" s="204" t="s">
        <v>553</v>
      </c>
      <c r="B2799" t="s">
        <v>20</v>
      </c>
      <c r="C2799" s="201">
        <v>131212</v>
      </c>
      <c r="D2799" t="s">
        <v>381</v>
      </c>
    </row>
    <row r="2800" spans="1:4" x14ac:dyDescent="0.35">
      <c r="A2800" s="204" t="s">
        <v>553</v>
      </c>
      <c r="B2800" t="s">
        <v>20</v>
      </c>
      <c r="C2800" s="201">
        <v>131314</v>
      </c>
      <c r="D2800" t="s">
        <v>425</v>
      </c>
    </row>
    <row r="2801" spans="1:4" x14ac:dyDescent="0.35">
      <c r="A2801" s="204" t="s">
        <v>553</v>
      </c>
      <c r="B2801" t="s">
        <v>20</v>
      </c>
      <c r="C2801" s="201">
        <v>131401</v>
      </c>
      <c r="D2801" t="s">
        <v>380</v>
      </c>
    </row>
    <row r="2802" spans="1:4" x14ac:dyDescent="0.35">
      <c r="A2802" s="204" t="s">
        <v>553</v>
      </c>
      <c r="B2802" t="s">
        <v>20</v>
      </c>
      <c r="C2802" s="201">
        <v>131402</v>
      </c>
      <c r="D2802" t="s">
        <v>379</v>
      </c>
    </row>
    <row r="2803" spans="1:4" x14ac:dyDescent="0.35">
      <c r="A2803" s="204" t="s">
        <v>553</v>
      </c>
      <c r="B2803" t="s">
        <v>20</v>
      </c>
      <c r="C2803" s="201">
        <v>131499</v>
      </c>
      <c r="D2803" t="s">
        <v>378</v>
      </c>
    </row>
    <row r="2804" spans="1:4" x14ac:dyDescent="0.35">
      <c r="A2804" s="204" t="s">
        <v>553</v>
      </c>
      <c r="B2804" t="s">
        <v>20</v>
      </c>
      <c r="C2804" s="201">
        <v>150000</v>
      </c>
      <c r="D2804" t="s">
        <v>471</v>
      </c>
    </row>
    <row r="2805" spans="1:4" x14ac:dyDescent="0.35">
      <c r="A2805" s="204" t="s">
        <v>553</v>
      </c>
      <c r="B2805" t="s">
        <v>20</v>
      </c>
      <c r="C2805" s="201">
        <v>150101</v>
      </c>
      <c r="D2805" t="s">
        <v>266</v>
      </c>
    </row>
    <row r="2806" spans="1:4" x14ac:dyDescent="0.35">
      <c r="A2806" s="204" t="s">
        <v>553</v>
      </c>
      <c r="B2806" t="s">
        <v>20</v>
      </c>
      <c r="C2806" s="201">
        <v>150201</v>
      </c>
      <c r="D2806" t="s">
        <v>539</v>
      </c>
    </row>
    <row r="2807" spans="1:4" x14ac:dyDescent="0.35">
      <c r="A2807" s="204" t="s">
        <v>553</v>
      </c>
      <c r="B2807" t="s">
        <v>20</v>
      </c>
      <c r="C2807" s="201">
        <v>150303</v>
      </c>
      <c r="D2807" t="s">
        <v>377</v>
      </c>
    </row>
    <row r="2808" spans="1:4" x14ac:dyDescent="0.35">
      <c r="A2808" s="204" t="s">
        <v>553</v>
      </c>
      <c r="B2808" t="s">
        <v>20</v>
      </c>
      <c r="C2808" s="201">
        <v>150306</v>
      </c>
      <c r="D2808" t="s">
        <v>376</v>
      </c>
    </row>
    <row r="2809" spans="1:4" x14ac:dyDescent="0.35">
      <c r="A2809" s="204" t="s">
        <v>553</v>
      </c>
      <c r="B2809" t="s">
        <v>20</v>
      </c>
      <c r="C2809" s="201">
        <v>150401</v>
      </c>
      <c r="D2809" t="s">
        <v>375</v>
      </c>
    </row>
    <row r="2810" spans="1:4" x14ac:dyDescent="0.35">
      <c r="A2810" s="204" t="s">
        <v>553</v>
      </c>
      <c r="B2810" t="s">
        <v>20</v>
      </c>
      <c r="C2810" s="201">
        <v>150403</v>
      </c>
      <c r="D2810" t="s">
        <v>374</v>
      </c>
    </row>
    <row r="2811" spans="1:4" x14ac:dyDescent="0.35">
      <c r="A2811" s="204" t="s">
        <v>553</v>
      </c>
      <c r="B2811" t="s">
        <v>20</v>
      </c>
      <c r="C2811" s="201">
        <v>150506</v>
      </c>
      <c r="D2811" t="s">
        <v>265</v>
      </c>
    </row>
    <row r="2812" spans="1:4" x14ac:dyDescent="0.35">
      <c r="A2812" s="204" t="s">
        <v>553</v>
      </c>
      <c r="B2812" t="s">
        <v>20</v>
      </c>
      <c r="C2812" s="201">
        <v>150507</v>
      </c>
      <c r="D2812" t="s">
        <v>264</v>
      </c>
    </row>
    <row r="2813" spans="1:4" x14ac:dyDescent="0.35">
      <c r="A2813" s="204" t="s">
        <v>553</v>
      </c>
      <c r="B2813" t="s">
        <v>20</v>
      </c>
      <c r="C2813" s="201">
        <v>150508</v>
      </c>
      <c r="D2813" t="s">
        <v>263</v>
      </c>
    </row>
    <row r="2814" spans="1:4" x14ac:dyDescent="0.35">
      <c r="A2814" s="204" t="s">
        <v>553</v>
      </c>
      <c r="B2814" t="s">
        <v>20</v>
      </c>
      <c r="C2814" s="201">
        <v>150701</v>
      </c>
      <c r="D2814" t="s">
        <v>262</v>
      </c>
    </row>
    <row r="2815" spans="1:4" x14ac:dyDescent="0.35">
      <c r="A2815" s="204" t="s">
        <v>553</v>
      </c>
      <c r="B2815" t="s">
        <v>20</v>
      </c>
      <c r="C2815" s="201">
        <v>150705</v>
      </c>
      <c r="D2815" t="s">
        <v>261</v>
      </c>
    </row>
    <row r="2816" spans="1:4" x14ac:dyDescent="0.35">
      <c r="A2816" s="204" t="s">
        <v>553</v>
      </c>
      <c r="B2816" t="s">
        <v>20</v>
      </c>
      <c r="C2816" s="201">
        <v>151001</v>
      </c>
      <c r="D2816" t="s">
        <v>538</v>
      </c>
    </row>
    <row r="2817" spans="1:4" x14ac:dyDescent="0.35">
      <c r="A2817" s="204" t="s">
        <v>553</v>
      </c>
      <c r="B2817" t="s">
        <v>20</v>
      </c>
      <c r="C2817" s="201">
        <v>151102</v>
      </c>
      <c r="D2817" t="s">
        <v>514</v>
      </c>
    </row>
    <row r="2818" spans="1:4" x14ac:dyDescent="0.35">
      <c r="A2818" s="204" t="s">
        <v>553</v>
      </c>
      <c r="B2818" t="s">
        <v>20</v>
      </c>
      <c r="C2818" s="201">
        <v>151301</v>
      </c>
      <c r="D2818" t="s">
        <v>258</v>
      </c>
    </row>
    <row r="2819" spans="1:4" x14ac:dyDescent="0.35">
      <c r="A2819" s="204" t="s">
        <v>553</v>
      </c>
      <c r="B2819" t="s">
        <v>20</v>
      </c>
      <c r="C2819" s="201">
        <v>151302</v>
      </c>
      <c r="D2819" t="s">
        <v>257</v>
      </c>
    </row>
    <row r="2820" spans="1:4" x14ac:dyDescent="0.35">
      <c r="A2820" s="204" t="s">
        <v>553</v>
      </c>
      <c r="B2820" t="s">
        <v>20</v>
      </c>
      <c r="C2820" s="201">
        <v>151305</v>
      </c>
      <c r="D2820" t="s">
        <v>373</v>
      </c>
    </row>
    <row r="2821" spans="1:4" x14ac:dyDescent="0.35">
      <c r="A2821" s="204" t="s">
        <v>553</v>
      </c>
      <c r="B2821" t="s">
        <v>20</v>
      </c>
      <c r="C2821" s="201">
        <v>151307</v>
      </c>
      <c r="D2821" t="s">
        <v>254</v>
      </c>
    </row>
    <row r="2822" spans="1:4" x14ac:dyDescent="0.35">
      <c r="A2822" s="204" t="s">
        <v>553</v>
      </c>
      <c r="B2822" t="s">
        <v>20</v>
      </c>
      <c r="C2822" s="201">
        <v>151399</v>
      </c>
      <c r="D2822" t="s">
        <v>537</v>
      </c>
    </row>
    <row r="2823" spans="1:4" x14ac:dyDescent="0.35">
      <c r="A2823" s="204" t="s">
        <v>553</v>
      </c>
      <c r="B2823" t="s">
        <v>20</v>
      </c>
      <c r="C2823" s="201">
        <v>151701</v>
      </c>
      <c r="D2823" t="s">
        <v>536</v>
      </c>
    </row>
    <row r="2824" spans="1:4" x14ac:dyDescent="0.35">
      <c r="A2824" s="204" t="s">
        <v>553</v>
      </c>
      <c r="B2824" t="s">
        <v>20</v>
      </c>
      <c r="C2824" s="201">
        <v>190501</v>
      </c>
      <c r="D2824" t="s">
        <v>372</v>
      </c>
    </row>
    <row r="2825" spans="1:4" x14ac:dyDescent="0.35">
      <c r="A2825" s="204" t="s">
        <v>553</v>
      </c>
      <c r="B2825" t="s">
        <v>20</v>
      </c>
      <c r="C2825" s="201">
        <v>190708</v>
      </c>
      <c r="D2825" t="s">
        <v>371</v>
      </c>
    </row>
    <row r="2826" spans="1:4" x14ac:dyDescent="0.35">
      <c r="A2826" s="204" t="s">
        <v>553</v>
      </c>
      <c r="B2826" t="s">
        <v>20</v>
      </c>
      <c r="C2826" s="201">
        <v>190710</v>
      </c>
      <c r="D2826" t="s">
        <v>370</v>
      </c>
    </row>
    <row r="2827" spans="1:4" x14ac:dyDescent="0.35">
      <c r="A2827" s="204" t="s">
        <v>553</v>
      </c>
      <c r="B2827" t="s">
        <v>20</v>
      </c>
      <c r="C2827" s="201">
        <v>220000</v>
      </c>
      <c r="D2827" t="s">
        <v>513</v>
      </c>
    </row>
    <row r="2828" spans="1:4" x14ac:dyDescent="0.35">
      <c r="A2828" s="204" t="s">
        <v>553</v>
      </c>
      <c r="B2828" t="s">
        <v>20</v>
      </c>
      <c r="C2828" s="201">
        <v>220302</v>
      </c>
      <c r="D2828" t="s">
        <v>512</v>
      </c>
    </row>
    <row r="2829" spans="1:4" x14ac:dyDescent="0.35">
      <c r="A2829" s="204" t="s">
        <v>553</v>
      </c>
      <c r="B2829" t="s">
        <v>20</v>
      </c>
      <c r="C2829" s="201">
        <v>260210</v>
      </c>
      <c r="D2829" t="s">
        <v>251</v>
      </c>
    </row>
    <row r="2830" spans="1:4" x14ac:dyDescent="0.35">
      <c r="A2830" s="204" t="s">
        <v>553</v>
      </c>
      <c r="B2830" t="s">
        <v>20</v>
      </c>
      <c r="C2830" s="201">
        <v>261006</v>
      </c>
      <c r="D2830" t="s">
        <v>250</v>
      </c>
    </row>
    <row r="2831" spans="1:4" x14ac:dyDescent="0.35">
      <c r="A2831" s="204" t="s">
        <v>553</v>
      </c>
      <c r="B2831" t="s">
        <v>20</v>
      </c>
      <c r="C2831" s="201">
        <v>301901</v>
      </c>
      <c r="D2831" t="s">
        <v>369</v>
      </c>
    </row>
    <row r="2832" spans="1:4" x14ac:dyDescent="0.35">
      <c r="A2832" s="204" t="s">
        <v>553</v>
      </c>
      <c r="B2832" t="s">
        <v>20</v>
      </c>
      <c r="C2832" s="201">
        <v>302502</v>
      </c>
      <c r="D2832" t="s">
        <v>368</v>
      </c>
    </row>
    <row r="2833" spans="1:4" x14ac:dyDescent="0.35">
      <c r="A2833" s="204" t="s">
        <v>553</v>
      </c>
      <c r="B2833" t="s">
        <v>20</v>
      </c>
      <c r="C2833" s="201">
        <v>303301</v>
      </c>
      <c r="D2833" t="s">
        <v>248</v>
      </c>
    </row>
    <row r="2834" spans="1:4" x14ac:dyDescent="0.35">
      <c r="A2834" s="204" t="s">
        <v>553</v>
      </c>
      <c r="B2834" t="s">
        <v>20</v>
      </c>
      <c r="C2834" s="201">
        <v>303401</v>
      </c>
      <c r="D2834" t="s">
        <v>247</v>
      </c>
    </row>
    <row r="2835" spans="1:4" x14ac:dyDescent="0.35">
      <c r="A2835" s="204" t="s">
        <v>553</v>
      </c>
      <c r="B2835" t="s">
        <v>20</v>
      </c>
      <c r="C2835" s="201">
        <v>304101</v>
      </c>
      <c r="D2835" t="s">
        <v>246</v>
      </c>
    </row>
    <row r="2836" spans="1:4" x14ac:dyDescent="0.35">
      <c r="A2836" s="204" t="s">
        <v>553</v>
      </c>
      <c r="B2836" t="s">
        <v>20</v>
      </c>
      <c r="C2836" s="201">
        <v>304401</v>
      </c>
      <c r="D2836" t="s">
        <v>245</v>
      </c>
    </row>
    <row r="2837" spans="1:4" x14ac:dyDescent="0.35">
      <c r="A2837" s="204" t="s">
        <v>553</v>
      </c>
      <c r="B2837" t="s">
        <v>20</v>
      </c>
      <c r="C2837" s="201">
        <v>310302</v>
      </c>
      <c r="D2837" t="s">
        <v>434</v>
      </c>
    </row>
    <row r="2838" spans="1:4" x14ac:dyDescent="0.35">
      <c r="A2838" s="204" t="s">
        <v>553</v>
      </c>
      <c r="B2838" t="s">
        <v>20</v>
      </c>
      <c r="C2838" s="201">
        <v>310501</v>
      </c>
      <c r="D2838" t="s">
        <v>423</v>
      </c>
    </row>
    <row r="2839" spans="1:4" x14ac:dyDescent="0.35">
      <c r="A2839" s="204" t="s">
        <v>553</v>
      </c>
      <c r="B2839" t="s">
        <v>20</v>
      </c>
      <c r="C2839" s="201">
        <v>310504</v>
      </c>
      <c r="D2839" t="s">
        <v>422</v>
      </c>
    </row>
    <row r="2840" spans="1:4" x14ac:dyDescent="0.35">
      <c r="A2840" s="204" t="s">
        <v>553</v>
      </c>
      <c r="B2840" t="s">
        <v>20</v>
      </c>
      <c r="C2840" s="201">
        <v>310507</v>
      </c>
      <c r="D2840" t="s">
        <v>421</v>
      </c>
    </row>
    <row r="2841" spans="1:4" x14ac:dyDescent="0.35">
      <c r="A2841" s="204" t="s">
        <v>553</v>
      </c>
      <c r="B2841" t="s">
        <v>20</v>
      </c>
      <c r="C2841" s="201">
        <v>310601</v>
      </c>
      <c r="D2841" t="s">
        <v>367</v>
      </c>
    </row>
    <row r="2842" spans="1:4" x14ac:dyDescent="0.35">
      <c r="A2842" s="204" t="s">
        <v>553</v>
      </c>
      <c r="B2842" t="s">
        <v>20</v>
      </c>
      <c r="C2842" s="201">
        <v>400401</v>
      </c>
      <c r="D2842" t="s">
        <v>527</v>
      </c>
    </row>
    <row r="2843" spans="1:4" x14ac:dyDescent="0.35">
      <c r="A2843" s="204" t="s">
        <v>553</v>
      </c>
      <c r="B2843" t="s">
        <v>20</v>
      </c>
      <c r="C2843" s="201">
        <v>400509</v>
      </c>
      <c r="D2843" t="s">
        <v>244</v>
      </c>
    </row>
    <row r="2844" spans="1:4" x14ac:dyDescent="0.35">
      <c r="A2844" s="204" t="s">
        <v>553</v>
      </c>
      <c r="B2844" t="s">
        <v>20</v>
      </c>
      <c r="C2844" s="201">
        <v>401001</v>
      </c>
      <c r="D2844" t="s">
        <v>526</v>
      </c>
    </row>
    <row r="2845" spans="1:4" x14ac:dyDescent="0.35">
      <c r="A2845" s="204" t="s">
        <v>553</v>
      </c>
      <c r="B2845" t="s">
        <v>20</v>
      </c>
      <c r="C2845" s="201">
        <v>401002</v>
      </c>
      <c r="D2845" t="s">
        <v>525</v>
      </c>
    </row>
    <row r="2846" spans="1:4" x14ac:dyDescent="0.35">
      <c r="A2846" s="204" t="s">
        <v>553</v>
      </c>
      <c r="B2846" t="s">
        <v>20</v>
      </c>
      <c r="C2846" s="201">
        <v>410000</v>
      </c>
      <c r="D2846" t="s">
        <v>524</v>
      </c>
    </row>
    <row r="2847" spans="1:4" x14ac:dyDescent="0.35">
      <c r="A2847" s="204" t="s">
        <v>553</v>
      </c>
      <c r="B2847" t="s">
        <v>20</v>
      </c>
      <c r="C2847" s="201">
        <v>410303</v>
      </c>
      <c r="D2847" t="s">
        <v>365</v>
      </c>
    </row>
    <row r="2848" spans="1:4" x14ac:dyDescent="0.35">
      <c r="A2848" s="204" t="s">
        <v>553</v>
      </c>
      <c r="B2848" t="s">
        <v>20</v>
      </c>
      <c r="C2848" s="201">
        <v>410399</v>
      </c>
      <c r="D2848" t="s">
        <v>243</v>
      </c>
    </row>
    <row r="2849" spans="1:4" x14ac:dyDescent="0.35">
      <c r="A2849" s="204" t="s">
        <v>553</v>
      </c>
      <c r="B2849" t="s">
        <v>20</v>
      </c>
      <c r="C2849" s="201">
        <v>419999</v>
      </c>
      <c r="D2849" t="s">
        <v>242</v>
      </c>
    </row>
    <row r="2850" spans="1:4" x14ac:dyDescent="0.35">
      <c r="A2850" s="204" t="s">
        <v>553</v>
      </c>
      <c r="B2850" t="s">
        <v>20</v>
      </c>
      <c r="C2850" s="201">
        <v>430100</v>
      </c>
      <c r="D2850" t="s">
        <v>241</v>
      </c>
    </row>
    <row r="2851" spans="1:4" x14ac:dyDescent="0.35">
      <c r="A2851" s="204" t="s">
        <v>553</v>
      </c>
      <c r="B2851" t="s">
        <v>20</v>
      </c>
      <c r="C2851" s="201">
        <v>430104</v>
      </c>
      <c r="D2851" t="s">
        <v>238</v>
      </c>
    </row>
    <row r="2852" spans="1:4" x14ac:dyDescent="0.35">
      <c r="A2852" s="204" t="s">
        <v>553</v>
      </c>
      <c r="B2852" t="s">
        <v>20</v>
      </c>
      <c r="C2852" s="201">
        <v>430109</v>
      </c>
      <c r="D2852" t="s">
        <v>364</v>
      </c>
    </row>
    <row r="2853" spans="1:4" x14ac:dyDescent="0.35">
      <c r="A2853" s="204" t="s">
        <v>553</v>
      </c>
      <c r="B2853" t="s">
        <v>20</v>
      </c>
      <c r="C2853" s="201">
        <v>430202</v>
      </c>
      <c r="D2853" t="s">
        <v>362</v>
      </c>
    </row>
    <row r="2854" spans="1:4" x14ac:dyDescent="0.35">
      <c r="A2854" s="204" t="s">
        <v>553</v>
      </c>
      <c r="B2854" t="s">
        <v>20</v>
      </c>
      <c r="C2854" s="201">
        <v>430302</v>
      </c>
      <c r="D2854" t="s">
        <v>229</v>
      </c>
    </row>
    <row r="2855" spans="1:4" x14ac:dyDescent="0.35">
      <c r="A2855" s="204" t="s">
        <v>553</v>
      </c>
      <c r="B2855" t="s">
        <v>20</v>
      </c>
      <c r="C2855" s="201">
        <v>430402</v>
      </c>
      <c r="D2855" t="s">
        <v>523</v>
      </c>
    </row>
    <row r="2856" spans="1:4" x14ac:dyDescent="0.35">
      <c r="A2856" s="204" t="s">
        <v>553</v>
      </c>
      <c r="B2856" t="s">
        <v>20</v>
      </c>
      <c r="C2856" s="201">
        <v>430406</v>
      </c>
      <c r="D2856" t="s">
        <v>522</v>
      </c>
    </row>
    <row r="2857" spans="1:4" x14ac:dyDescent="0.35">
      <c r="A2857" s="204" t="s">
        <v>553</v>
      </c>
      <c r="B2857" t="s">
        <v>20</v>
      </c>
      <c r="C2857" s="201">
        <v>440000</v>
      </c>
      <c r="D2857" t="s">
        <v>220</v>
      </c>
    </row>
    <row r="2858" spans="1:4" x14ac:dyDescent="0.35">
      <c r="A2858" s="204" t="s">
        <v>553</v>
      </c>
      <c r="B2858" t="s">
        <v>20</v>
      </c>
      <c r="C2858" s="201">
        <v>440401</v>
      </c>
      <c r="D2858" t="s">
        <v>511</v>
      </c>
    </row>
    <row r="2859" spans="1:4" x14ac:dyDescent="0.35">
      <c r="A2859" s="204" t="s">
        <v>553</v>
      </c>
      <c r="B2859" t="s">
        <v>20</v>
      </c>
      <c r="C2859" s="201">
        <v>440403</v>
      </c>
      <c r="D2859" t="s">
        <v>510</v>
      </c>
    </row>
    <row r="2860" spans="1:4" x14ac:dyDescent="0.35">
      <c r="A2860" s="204" t="s">
        <v>553</v>
      </c>
      <c r="B2860" t="s">
        <v>20</v>
      </c>
      <c r="C2860" s="201">
        <v>440701</v>
      </c>
      <c r="D2860" t="s">
        <v>358</v>
      </c>
    </row>
    <row r="2861" spans="1:4" x14ac:dyDescent="0.35">
      <c r="A2861" s="204" t="s">
        <v>553</v>
      </c>
      <c r="B2861" t="s">
        <v>20</v>
      </c>
      <c r="C2861" s="201">
        <v>440702</v>
      </c>
      <c r="D2861" t="s">
        <v>509</v>
      </c>
    </row>
    <row r="2862" spans="1:4" x14ac:dyDescent="0.35">
      <c r="A2862" s="204" t="s">
        <v>553</v>
      </c>
      <c r="B2862" t="s">
        <v>20</v>
      </c>
      <c r="C2862" s="201">
        <v>450401</v>
      </c>
      <c r="D2862" t="s">
        <v>521</v>
      </c>
    </row>
    <row r="2863" spans="1:4" x14ac:dyDescent="0.35">
      <c r="A2863" s="204" t="s">
        <v>553</v>
      </c>
      <c r="B2863" t="s">
        <v>20</v>
      </c>
      <c r="C2863" s="201">
        <v>460000</v>
      </c>
      <c r="D2863" t="s">
        <v>508</v>
      </c>
    </row>
    <row r="2864" spans="1:4" x14ac:dyDescent="0.35">
      <c r="A2864" s="204" t="s">
        <v>553</v>
      </c>
      <c r="B2864" t="s">
        <v>20</v>
      </c>
      <c r="C2864" s="201">
        <v>460101</v>
      </c>
      <c r="D2864" t="s">
        <v>507</v>
      </c>
    </row>
    <row r="2865" spans="1:4" x14ac:dyDescent="0.35">
      <c r="A2865" s="204" t="s">
        <v>553</v>
      </c>
      <c r="B2865" t="s">
        <v>20</v>
      </c>
      <c r="C2865" s="201">
        <v>460201</v>
      </c>
      <c r="D2865" t="s">
        <v>506</v>
      </c>
    </row>
    <row r="2866" spans="1:4" x14ac:dyDescent="0.35">
      <c r="A2866" s="204" t="s">
        <v>553</v>
      </c>
      <c r="B2866" t="s">
        <v>20</v>
      </c>
      <c r="C2866" s="201">
        <v>460301</v>
      </c>
      <c r="D2866" t="s">
        <v>219</v>
      </c>
    </row>
    <row r="2867" spans="1:4" x14ac:dyDescent="0.35">
      <c r="A2867" s="204" t="s">
        <v>553</v>
      </c>
      <c r="B2867" t="s">
        <v>20</v>
      </c>
      <c r="C2867" s="201">
        <v>460302</v>
      </c>
      <c r="D2867" t="s">
        <v>420</v>
      </c>
    </row>
    <row r="2868" spans="1:4" x14ac:dyDescent="0.35">
      <c r="A2868" s="204" t="s">
        <v>553</v>
      </c>
      <c r="B2868" t="s">
        <v>20</v>
      </c>
      <c r="C2868" s="201">
        <v>460303</v>
      </c>
      <c r="D2868" t="s">
        <v>218</v>
      </c>
    </row>
    <row r="2869" spans="1:4" x14ac:dyDescent="0.35">
      <c r="A2869" s="204" t="s">
        <v>553</v>
      </c>
      <c r="B2869" t="s">
        <v>20</v>
      </c>
      <c r="C2869" s="201">
        <v>460401</v>
      </c>
      <c r="D2869" t="s">
        <v>217</v>
      </c>
    </row>
    <row r="2870" spans="1:4" x14ac:dyDescent="0.35">
      <c r="A2870" s="204" t="s">
        <v>553</v>
      </c>
      <c r="B2870" t="s">
        <v>20</v>
      </c>
      <c r="C2870" s="201">
        <v>460402</v>
      </c>
      <c r="D2870" t="s">
        <v>505</v>
      </c>
    </row>
    <row r="2871" spans="1:4" x14ac:dyDescent="0.35">
      <c r="A2871" s="204" t="s">
        <v>553</v>
      </c>
      <c r="B2871" t="s">
        <v>20</v>
      </c>
      <c r="C2871" s="201">
        <v>460403</v>
      </c>
      <c r="D2871" t="s">
        <v>419</v>
      </c>
    </row>
    <row r="2872" spans="1:4" x14ac:dyDescent="0.35">
      <c r="A2872" s="204" t="s">
        <v>553</v>
      </c>
      <c r="B2872" t="s">
        <v>20</v>
      </c>
      <c r="C2872" s="201">
        <v>460404</v>
      </c>
      <c r="D2872" t="s">
        <v>418</v>
      </c>
    </row>
    <row r="2873" spans="1:4" x14ac:dyDescent="0.35">
      <c r="A2873" s="204" t="s">
        <v>553</v>
      </c>
      <c r="B2873" t="s">
        <v>20</v>
      </c>
      <c r="C2873" s="201">
        <v>460406</v>
      </c>
      <c r="D2873" t="s">
        <v>504</v>
      </c>
    </row>
    <row r="2874" spans="1:4" x14ac:dyDescent="0.35">
      <c r="A2874" s="204" t="s">
        <v>553</v>
      </c>
      <c r="B2874" t="s">
        <v>20</v>
      </c>
      <c r="C2874" s="201">
        <v>460408</v>
      </c>
      <c r="D2874" t="s">
        <v>503</v>
      </c>
    </row>
    <row r="2875" spans="1:4" x14ac:dyDescent="0.35">
      <c r="A2875" s="204" t="s">
        <v>553</v>
      </c>
      <c r="B2875" t="s">
        <v>20</v>
      </c>
      <c r="C2875" s="201">
        <v>460410</v>
      </c>
      <c r="D2875" t="s">
        <v>502</v>
      </c>
    </row>
    <row r="2876" spans="1:4" x14ac:dyDescent="0.35">
      <c r="A2876" s="204" t="s">
        <v>553</v>
      </c>
      <c r="B2876" t="s">
        <v>20</v>
      </c>
      <c r="C2876" s="201">
        <v>460412</v>
      </c>
      <c r="D2876" t="s">
        <v>501</v>
      </c>
    </row>
    <row r="2877" spans="1:4" x14ac:dyDescent="0.35">
      <c r="A2877" s="204" t="s">
        <v>553</v>
      </c>
      <c r="B2877" t="s">
        <v>20</v>
      </c>
      <c r="C2877" s="201">
        <v>460413</v>
      </c>
      <c r="D2877" t="s">
        <v>433</v>
      </c>
    </row>
    <row r="2878" spans="1:4" x14ac:dyDescent="0.35">
      <c r="A2878" s="204" t="s">
        <v>553</v>
      </c>
      <c r="B2878" t="s">
        <v>20</v>
      </c>
      <c r="C2878" s="201">
        <v>460414</v>
      </c>
      <c r="D2878" t="s">
        <v>500</v>
      </c>
    </row>
    <row r="2879" spans="1:4" x14ac:dyDescent="0.35">
      <c r="A2879" s="204" t="s">
        <v>553</v>
      </c>
      <c r="B2879" t="s">
        <v>20</v>
      </c>
      <c r="C2879" s="201">
        <v>460415</v>
      </c>
      <c r="D2879" t="s">
        <v>499</v>
      </c>
    </row>
    <row r="2880" spans="1:4" x14ac:dyDescent="0.35">
      <c r="A2880" s="204" t="s">
        <v>553</v>
      </c>
      <c r="B2880" t="s">
        <v>20</v>
      </c>
      <c r="C2880" s="201">
        <v>460502</v>
      </c>
      <c r="D2880" t="s">
        <v>498</v>
      </c>
    </row>
    <row r="2881" spans="1:4" x14ac:dyDescent="0.35">
      <c r="A2881" s="204" t="s">
        <v>553</v>
      </c>
      <c r="B2881" t="s">
        <v>20</v>
      </c>
      <c r="C2881" s="201">
        <v>460503</v>
      </c>
      <c r="D2881" t="s">
        <v>497</v>
      </c>
    </row>
    <row r="2882" spans="1:4" x14ac:dyDescent="0.35">
      <c r="A2882" s="204" t="s">
        <v>553</v>
      </c>
      <c r="B2882" t="s">
        <v>20</v>
      </c>
      <c r="C2882" s="201">
        <v>460504</v>
      </c>
      <c r="D2882" t="s">
        <v>496</v>
      </c>
    </row>
    <row r="2883" spans="1:4" x14ac:dyDescent="0.35">
      <c r="A2883" s="204" t="s">
        <v>553</v>
      </c>
      <c r="B2883" t="s">
        <v>20</v>
      </c>
      <c r="C2883" s="201">
        <v>460505</v>
      </c>
      <c r="D2883" t="s">
        <v>495</v>
      </c>
    </row>
    <row r="2884" spans="1:4" x14ac:dyDescent="0.35">
      <c r="A2884" s="204" t="s">
        <v>553</v>
      </c>
      <c r="B2884" t="s">
        <v>20</v>
      </c>
      <c r="C2884" s="201">
        <v>470000</v>
      </c>
      <c r="D2884" t="s">
        <v>216</v>
      </c>
    </row>
    <row r="2885" spans="1:4" x14ac:dyDescent="0.35">
      <c r="A2885" s="204" t="s">
        <v>553</v>
      </c>
      <c r="B2885" t="s">
        <v>20</v>
      </c>
      <c r="C2885" s="201">
        <v>470110</v>
      </c>
      <c r="D2885" t="s">
        <v>417</v>
      </c>
    </row>
    <row r="2886" spans="1:4" x14ac:dyDescent="0.35">
      <c r="A2886" s="204" t="s">
        <v>553</v>
      </c>
      <c r="B2886" t="s">
        <v>20</v>
      </c>
      <c r="C2886" s="201">
        <v>470303</v>
      </c>
      <c r="D2886" t="s">
        <v>214</v>
      </c>
    </row>
    <row r="2887" spans="1:4" x14ac:dyDescent="0.35">
      <c r="A2887" s="204" t="s">
        <v>553</v>
      </c>
      <c r="B2887" t="s">
        <v>20</v>
      </c>
      <c r="C2887" s="201">
        <v>470600</v>
      </c>
      <c r="D2887" t="s">
        <v>211</v>
      </c>
    </row>
    <row r="2888" spans="1:4" x14ac:dyDescent="0.35">
      <c r="A2888" s="204" t="s">
        <v>553</v>
      </c>
      <c r="B2888" t="s">
        <v>20</v>
      </c>
      <c r="C2888" s="201">
        <v>470617</v>
      </c>
      <c r="D2888" t="s">
        <v>203</v>
      </c>
    </row>
    <row r="2889" spans="1:4" x14ac:dyDescent="0.35">
      <c r="A2889" s="204" t="s">
        <v>553</v>
      </c>
      <c r="B2889" t="s">
        <v>20</v>
      </c>
      <c r="C2889" s="201">
        <v>470618</v>
      </c>
      <c r="D2889" t="s">
        <v>202</v>
      </c>
    </row>
    <row r="2890" spans="1:4" x14ac:dyDescent="0.35">
      <c r="A2890" s="204" t="s">
        <v>553</v>
      </c>
      <c r="B2890" t="s">
        <v>20</v>
      </c>
      <c r="C2890" s="201">
        <v>470701</v>
      </c>
      <c r="D2890" t="s">
        <v>201</v>
      </c>
    </row>
    <row r="2891" spans="1:4" x14ac:dyDescent="0.35">
      <c r="A2891" s="204" t="s">
        <v>553</v>
      </c>
      <c r="B2891" t="s">
        <v>20</v>
      </c>
      <c r="C2891" s="201">
        <v>470703</v>
      </c>
      <c r="D2891" t="s">
        <v>200</v>
      </c>
    </row>
    <row r="2892" spans="1:4" x14ac:dyDescent="0.35">
      <c r="A2892" s="204" t="s">
        <v>553</v>
      </c>
      <c r="B2892" t="s">
        <v>20</v>
      </c>
      <c r="C2892" s="201">
        <v>470704</v>
      </c>
      <c r="D2892" t="s">
        <v>199</v>
      </c>
    </row>
    <row r="2893" spans="1:4" x14ac:dyDescent="0.35">
      <c r="A2893" s="204" t="s">
        <v>553</v>
      </c>
      <c r="B2893" t="s">
        <v>20</v>
      </c>
      <c r="C2893" s="201">
        <v>470705</v>
      </c>
      <c r="D2893" t="s">
        <v>198</v>
      </c>
    </row>
    <row r="2894" spans="1:4" x14ac:dyDescent="0.35">
      <c r="A2894" s="204" t="s">
        <v>553</v>
      </c>
      <c r="B2894" t="s">
        <v>20</v>
      </c>
      <c r="C2894" s="201">
        <v>470706</v>
      </c>
      <c r="D2894" t="s">
        <v>197</v>
      </c>
    </row>
    <row r="2895" spans="1:4" x14ac:dyDescent="0.35">
      <c r="A2895" s="204" t="s">
        <v>553</v>
      </c>
      <c r="B2895" t="s">
        <v>20</v>
      </c>
      <c r="C2895" s="201">
        <v>490101</v>
      </c>
      <c r="D2895" t="s">
        <v>493</v>
      </c>
    </row>
    <row r="2896" spans="1:4" x14ac:dyDescent="0.35">
      <c r="A2896" s="204" t="s">
        <v>553</v>
      </c>
      <c r="B2896" t="s">
        <v>20</v>
      </c>
      <c r="C2896" s="201">
        <v>490102</v>
      </c>
      <c r="D2896" t="s">
        <v>195</v>
      </c>
    </row>
    <row r="2897" spans="1:4" x14ac:dyDescent="0.35">
      <c r="A2897" s="204" t="s">
        <v>553</v>
      </c>
      <c r="B2897" t="s">
        <v>20</v>
      </c>
      <c r="C2897" s="201">
        <v>490104</v>
      </c>
      <c r="D2897" t="s">
        <v>492</v>
      </c>
    </row>
    <row r="2898" spans="1:4" x14ac:dyDescent="0.35">
      <c r="A2898" s="204" t="s">
        <v>553</v>
      </c>
      <c r="B2898" t="s">
        <v>20</v>
      </c>
      <c r="C2898" s="201">
        <v>490108</v>
      </c>
      <c r="D2898" t="s">
        <v>193</v>
      </c>
    </row>
    <row r="2899" spans="1:4" x14ac:dyDescent="0.35">
      <c r="A2899" s="204" t="s">
        <v>553</v>
      </c>
      <c r="B2899" t="s">
        <v>20</v>
      </c>
      <c r="C2899" s="201">
        <v>490205</v>
      </c>
      <c r="D2899" t="s">
        <v>192</v>
      </c>
    </row>
    <row r="2900" spans="1:4" x14ac:dyDescent="0.35">
      <c r="A2900" s="204" t="s">
        <v>553</v>
      </c>
      <c r="B2900" t="s">
        <v>20</v>
      </c>
      <c r="C2900" s="201">
        <v>490209</v>
      </c>
      <c r="D2900" t="s">
        <v>460</v>
      </c>
    </row>
    <row r="2901" spans="1:4" x14ac:dyDescent="0.35">
      <c r="A2901" s="204" t="s">
        <v>553</v>
      </c>
      <c r="B2901" t="s">
        <v>20</v>
      </c>
      <c r="C2901" s="201">
        <v>500401</v>
      </c>
      <c r="D2901" t="s">
        <v>491</v>
      </c>
    </row>
    <row r="2902" spans="1:4" x14ac:dyDescent="0.35">
      <c r="A2902" s="204" t="s">
        <v>553</v>
      </c>
      <c r="B2902" t="s">
        <v>20</v>
      </c>
      <c r="C2902" s="201">
        <v>500402</v>
      </c>
      <c r="D2902" t="s">
        <v>535</v>
      </c>
    </row>
    <row r="2903" spans="1:4" x14ac:dyDescent="0.35">
      <c r="A2903" s="204" t="s">
        <v>553</v>
      </c>
      <c r="B2903" t="s">
        <v>20</v>
      </c>
      <c r="C2903" s="201">
        <v>510001</v>
      </c>
      <c r="D2903" t="s">
        <v>190</v>
      </c>
    </row>
    <row r="2904" spans="1:4" x14ac:dyDescent="0.35">
      <c r="A2904" s="204" t="s">
        <v>553</v>
      </c>
      <c r="B2904" t="s">
        <v>20</v>
      </c>
      <c r="C2904" s="201">
        <v>510601</v>
      </c>
      <c r="D2904" t="s">
        <v>414</v>
      </c>
    </row>
    <row r="2905" spans="1:4" x14ac:dyDescent="0.35">
      <c r="A2905" s="204" t="s">
        <v>553</v>
      </c>
      <c r="B2905" t="s">
        <v>20</v>
      </c>
      <c r="C2905" s="201">
        <v>510701</v>
      </c>
      <c r="D2905" t="s">
        <v>187</v>
      </c>
    </row>
    <row r="2906" spans="1:4" x14ac:dyDescent="0.35">
      <c r="A2906" s="204" t="s">
        <v>553</v>
      </c>
      <c r="B2906" t="s">
        <v>20</v>
      </c>
      <c r="C2906" s="201">
        <v>510705</v>
      </c>
      <c r="D2906" t="s">
        <v>186</v>
      </c>
    </row>
    <row r="2907" spans="1:4" x14ac:dyDescent="0.35">
      <c r="A2907" s="204" t="s">
        <v>553</v>
      </c>
      <c r="B2907" t="s">
        <v>20</v>
      </c>
      <c r="C2907" s="201">
        <v>510706</v>
      </c>
      <c r="D2907" t="s">
        <v>185</v>
      </c>
    </row>
    <row r="2908" spans="1:4" x14ac:dyDescent="0.35">
      <c r="A2908" s="204" t="s">
        <v>553</v>
      </c>
      <c r="B2908" t="s">
        <v>20</v>
      </c>
      <c r="C2908" s="201">
        <v>510709</v>
      </c>
      <c r="D2908" t="s">
        <v>184</v>
      </c>
    </row>
    <row r="2909" spans="1:4" x14ac:dyDescent="0.35">
      <c r="A2909" s="204" t="s">
        <v>553</v>
      </c>
      <c r="B2909" t="s">
        <v>20</v>
      </c>
      <c r="C2909" s="201">
        <v>510710</v>
      </c>
      <c r="D2909" t="s">
        <v>183</v>
      </c>
    </row>
    <row r="2910" spans="1:4" x14ac:dyDescent="0.35">
      <c r="A2910" s="204" t="s">
        <v>553</v>
      </c>
      <c r="B2910" t="s">
        <v>20</v>
      </c>
      <c r="C2910" s="201">
        <v>510711</v>
      </c>
      <c r="D2910" t="s">
        <v>182</v>
      </c>
    </row>
    <row r="2911" spans="1:4" x14ac:dyDescent="0.35">
      <c r="A2911" s="204" t="s">
        <v>553</v>
      </c>
      <c r="B2911" t="s">
        <v>20</v>
      </c>
      <c r="C2911" s="201">
        <v>510712</v>
      </c>
      <c r="D2911" t="s">
        <v>181</v>
      </c>
    </row>
    <row r="2912" spans="1:4" x14ac:dyDescent="0.35">
      <c r="A2912" s="204" t="s">
        <v>553</v>
      </c>
      <c r="B2912" t="s">
        <v>20</v>
      </c>
      <c r="C2912" s="201">
        <v>510714</v>
      </c>
      <c r="D2912" t="s">
        <v>180</v>
      </c>
    </row>
    <row r="2913" spans="1:4" x14ac:dyDescent="0.35">
      <c r="A2913" s="204" t="s">
        <v>553</v>
      </c>
      <c r="B2913" t="s">
        <v>20</v>
      </c>
      <c r="C2913" s="201">
        <v>510716</v>
      </c>
      <c r="D2913" t="s">
        <v>179</v>
      </c>
    </row>
    <row r="2914" spans="1:4" x14ac:dyDescent="0.35">
      <c r="A2914" s="204" t="s">
        <v>553</v>
      </c>
      <c r="B2914" t="s">
        <v>20</v>
      </c>
      <c r="C2914" s="201">
        <v>510801</v>
      </c>
      <c r="D2914" t="s">
        <v>178</v>
      </c>
    </row>
    <row r="2915" spans="1:4" x14ac:dyDescent="0.35">
      <c r="A2915" s="204" t="s">
        <v>553</v>
      </c>
      <c r="B2915" t="s">
        <v>20</v>
      </c>
      <c r="C2915" s="201">
        <v>510803</v>
      </c>
      <c r="D2915" t="s">
        <v>177</v>
      </c>
    </row>
    <row r="2916" spans="1:4" x14ac:dyDescent="0.35">
      <c r="A2916" s="204" t="s">
        <v>553</v>
      </c>
      <c r="B2916" t="s">
        <v>20</v>
      </c>
      <c r="C2916" s="201">
        <v>510805</v>
      </c>
      <c r="D2916" t="s">
        <v>176</v>
      </c>
    </row>
    <row r="2917" spans="1:4" x14ac:dyDescent="0.35">
      <c r="A2917" s="204" t="s">
        <v>553</v>
      </c>
      <c r="B2917" t="s">
        <v>20</v>
      </c>
      <c r="C2917" s="201">
        <v>510806</v>
      </c>
      <c r="D2917" t="s">
        <v>175</v>
      </c>
    </row>
    <row r="2918" spans="1:4" x14ac:dyDescent="0.35">
      <c r="A2918" s="204" t="s">
        <v>553</v>
      </c>
      <c r="B2918" t="s">
        <v>20</v>
      </c>
      <c r="C2918" s="201">
        <v>510809</v>
      </c>
      <c r="D2918" t="s">
        <v>174</v>
      </c>
    </row>
    <row r="2919" spans="1:4" x14ac:dyDescent="0.35">
      <c r="A2919" s="204" t="s">
        <v>553</v>
      </c>
      <c r="B2919" t="s">
        <v>20</v>
      </c>
      <c r="C2919" s="201">
        <v>510811</v>
      </c>
      <c r="D2919" t="s">
        <v>173</v>
      </c>
    </row>
    <row r="2920" spans="1:4" x14ac:dyDescent="0.35">
      <c r="A2920" s="204" t="s">
        <v>553</v>
      </c>
      <c r="B2920" t="s">
        <v>20</v>
      </c>
      <c r="C2920" s="201">
        <v>510813</v>
      </c>
      <c r="D2920" t="s">
        <v>172</v>
      </c>
    </row>
    <row r="2921" spans="1:4" x14ac:dyDescent="0.35">
      <c r="A2921" s="204" t="s">
        <v>553</v>
      </c>
      <c r="B2921" t="s">
        <v>20</v>
      </c>
      <c r="C2921" s="201">
        <v>510901</v>
      </c>
      <c r="D2921" t="s">
        <v>171</v>
      </c>
    </row>
    <row r="2922" spans="1:4" x14ac:dyDescent="0.35">
      <c r="A2922" s="204" t="s">
        <v>553</v>
      </c>
      <c r="B2922" t="s">
        <v>20</v>
      </c>
      <c r="C2922" s="201">
        <v>510902</v>
      </c>
      <c r="D2922" t="s">
        <v>170</v>
      </c>
    </row>
    <row r="2923" spans="1:4" x14ac:dyDescent="0.35">
      <c r="A2923" s="204" t="s">
        <v>553</v>
      </c>
      <c r="B2923" t="s">
        <v>20</v>
      </c>
      <c r="C2923" s="201">
        <v>510906</v>
      </c>
      <c r="D2923" t="s">
        <v>169</v>
      </c>
    </row>
    <row r="2924" spans="1:4" x14ac:dyDescent="0.35">
      <c r="A2924" s="204" t="s">
        <v>553</v>
      </c>
      <c r="B2924" t="s">
        <v>20</v>
      </c>
      <c r="C2924" s="201">
        <v>510907</v>
      </c>
      <c r="D2924" t="s">
        <v>168</v>
      </c>
    </row>
    <row r="2925" spans="1:4" x14ac:dyDescent="0.35">
      <c r="A2925" s="204" t="s">
        <v>553</v>
      </c>
      <c r="B2925" t="s">
        <v>20</v>
      </c>
      <c r="C2925" s="201">
        <v>510908</v>
      </c>
      <c r="D2925" t="s">
        <v>167</v>
      </c>
    </row>
    <row r="2926" spans="1:4" x14ac:dyDescent="0.35">
      <c r="A2926" s="204" t="s">
        <v>553</v>
      </c>
      <c r="B2926" t="s">
        <v>20</v>
      </c>
      <c r="C2926" s="201">
        <v>510909</v>
      </c>
      <c r="D2926" t="s">
        <v>166</v>
      </c>
    </row>
    <row r="2927" spans="1:4" x14ac:dyDescent="0.35">
      <c r="A2927" s="204" t="s">
        <v>553</v>
      </c>
      <c r="B2927" t="s">
        <v>20</v>
      </c>
      <c r="C2927" s="201">
        <v>510910</v>
      </c>
      <c r="D2927" t="s">
        <v>165</v>
      </c>
    </row>
    <row r="2928" spans="1:4" x14ac:dyDescent="0.35">
      <c r="A2928" s="204" t="s">
        <v>553</v>
      </c>
      <c r="B2928" t="s">
        <v>20</v>
      </c>
      <c r="C2928" s="201">
        <v>510911</v>
      </c>
      <c r="D2928" t="s">
        <v>164</v>
      </c>
    </row>
    <row r="2929" spans="1:4" x14ac:dyDescent="0.35">
      <c r="A2929" s="204" t="s">
        <v>553</v>
      </c>
      <c r="B2929" t="s">
        <v>20</v>
      </c>
      <c r="C2929" s="201">
        <v>510915</v>
      </c>
      <c r="D2929" t="s">
        <v>163</v>
      </c>
    </row>
    <row r="2930" spans="1:4" x14ac:dyDescent="0.35">
      <c r="A2930" s="204" t="s">
        <v>553</v>
      </c>
      <c r="B2930" t="s">
        <v>20</v>
      </c>
      <c r="C2930" s="201">
        <v>510916</v>
      </c>
      <c r="D2930" t="s">
        <v>162</v>
      </c>
    </row>
    <row r="2931" spans="1:4" x14ac:dyDescent="0.35">
      <c r="A2931" s="204" t="s">
        <v>553</v>
      </c>
      <c r="B2931" t="s">
        <v>20</v>
      </c>
      <c r="C2931" s="201">
        <v>510919</v>
      </c>
      <c r="D2931" t="s">
        <v>161</v>
      </c>
    </row>
    <row r="2932" spans="1:4" x14ac:dyDescent="0.35">
      <c r="A2932" s="204" t="s">
        <v>553</v>
      </c>
      <c r="B2932" t="s">
        <v>20</v>
      </c>
      <c r="C2932" s="201">
        <v>510920</v>
      </c>
      <c r="D2932" t="s">
        <v>160</v>
      </c>
    </row>
    <row r="2933" spans="1:4" x14ac:dyDescent="0.35">
      <c r="A2933" s="204" t="s">
        <v>553</v>
      </c>
      <c r="B2933" t="s">
        <v>20</v>
      </c>
      <c r="C2933" s="201">
        <v>511009</v>
      </c>
      <c r="D2933" t="s">
        <v>159</v>
      </c>
    </row>
    <row r="2934" spans="1:4" x14ac:dyDescent="0.35">
      <c r="A2934" s="204" t="s">
        <v>553</v>
      </c>
      <c r="B2934" t="s">
        <v>20</v>
      </c>
      <c r="C2934" s="201">
        <v>511012</v>
      </c>
      <c r="D2934" t="s">
        <v>158</v>
      </c>
    </row>
    <row r="2935" spans="1:4" x14ac:dyDescent="0.35">
      <c r="A2935" s="204" t="s">
        <v>553</v>
      </c>
      <c r="B2935" t="s">
        <v>20</v>
      </c>
      <c r="C2935" s="201">
        <v>511502</v>
      </c>
      <c r="D2935" t="s">
        <v>489</v>
      </c>
    </row>
    <row r="2936" spans="1:4" x14ac:dyDescent="0.35">
      <c r="A2936" s="204" t="s">
        <v>553</v>
      </c>
      <c r="B2936" t="s">
        <v>20</v>
      </c>
      <c r="C2936" s="201">
        <v>511504</v>
      </c>
      <c r="D2936" t="s">
        <v>157</v>
      </c>
    </row>
    <row r="2937" spans="1:4" x14ac:dyDescent="0.35">
      <c r="A2937" s="204" t="s">
        <v>553</v>
      </c>
      <c r="B2937" t="s">
        <v>20</v>
      </c>
      <c r="C2937" s="201">
        <v>511801</v>
      </c>
      <c r="D2937" t="s">
        <v>454</v>
      </c>
    </row>
    <row r="2938" spans="1:4" x14ac:dyDescent="0.35">
      <c r="A2938" s="204" t="s">
        <v>553</v>
      </c>
      <c r="B2938" t="s">
        <v>20</v>
      </c>
      <c r="C2938" s="201">
        <v>511802</v>
      </c>
      <c r="D2938" t="s">
        <v>344</v>
      </c>
    </row>
    <row r="2939" spans="1:4" x14ac:dyDescent="0.35">
      <c r="A2939" s="204" t="s">
        <v>553</v>
      </c>
      <c r="B2939" t="s">
        <v>20</v>
      </c>
      <c r="C2939" s="201">
        <v>511803</v>
      </c>
      <c r="D2939" t="s">
        <v>343</v>
      </c>
    </row>
    <row r="2940" spans="1:4" x14ac:dyDescent="0.35">
      <c r="A2940" s="204" t="s">
        <v>553</v>
      </c>
      <c r="B2940" t="s">
        <v>20</v>
      </c>
      <c r="C2940" s="201">
        <v>511804</v>
      </c>
      <c r="D2940" t="s">
        <v>342</v>
      </c>
    </row>
    <row r="2941" spans="1:4" x14ac:dyDescent="0.35">
      <c r="A2941" s="204" t="s">
        <v>553</v>
      </c>
      <c r="B2941" t="s">
        <v>20</v>
      </c>
      <c r="C2941" s="201">
        <v>512201</v>
      </c>
      <c r="D2941" t="s">
        <v>156</v>
      </c>
    </row>
    <row r="2942" spans="1:4" x14ac:dyDescent="0.35">
      <c r="A2942" s="204" t="s">
        <v>553</v>
      </c>
      <c r="B2942" t="s">
        <v>20</v>
      </c>
      <c r="C2942" s="201">
        <v>512202</v>
      </c>
      <c r="D2942" t="s">
        <v>155</v>
      </c>
    </row>
    <row r="2943" spans="1:4" x14ac:dyDescent="0.35">
      <c r="A2943" s="204" t="s">
        <v>553</v>
      </c>
      <c r="B2943" t="s">
        <v>20</v>
      </c>
      <c r="C2943" s="201">
        <v>512206</v>
      </c>
      <c r="D2943" t="s">
        <v>154</v>
      </c>
    </row>
    <row r="2944" spans="1:4" x14ac:dyDescent="0.35">
      <c r="A2944" s="204" t="s">
        <v>553</v>
      </c>
      <c r="B2944" t="s">
        <v>20</v>
      </c>
      <c r="C2944" s="201">
        <v>512213</v>
      </c>
      <c r="D2944" t="s">
        <v>153</v>
      </c>
    </row>
    <row r="2945" spans="1:4" x14ac:dyDescent="0.35">
      <c r="A2945" s="204" t="s">
        <v>553</v>
      </c>
      <c r="B2945" t="s">
        <v>20</v>
      </c>
      <c r="C2945" s="201">
        <v>512601</v>
      </c>
      <c r="D2945" t="s">
        <v>152</v>
      </c>
    </row>
    <row r="2946" spans="1:4" x14ac:dyDescent="0.35">
      <c r="A2946" s="204" t="s">
        <v>553</v>
      </c>
      <c r="B2946" t="s">
        <v>20</v>
      </c>
      <c r="C2946" s="201">
        <v>513101</v>
      </c>
      <c r="D2946" t="s">
        <v>336</v>
      </c>
    </row>
    <row r="2947" spans="1:4" x14ac:dyDescent="0.35">
      <c r="A2947" s="204" t="s">
        <v>553</v>
      </c>
      <c r="B2947" t="s">
        <v>20</v>
      </c>
      <c r="C2947" s="201">
        <v>513103</v>
      </c>
      <c r="D2947" t="s">
        <v>335</v>
      </c>
    </row>
    <row r="2948" spans="1:4" x14ac:dyDescent="0.35">
      <c r="A2948" s="204" t="s">
        <v>553</v>
      </c>
      <c r="B2948" t="s">
        <v>20</v>
      </c>
      <c r="C2948" s="201">
        <v>513104</v>
      </c>
      <c r="D2948" t="s">
        <v>334</v>
      </c>
    </row>
    <row r="2949" spans="1:4" x14ac:dyDescent="0.35">
      <c r="A2949" s="204" t="s">
        <v>553</v>
      </c>
      <c r="B2949" t="s">
        <v>20</v>
      </c>
      <c r="C2949" s="201">
        <v>513501</v>
      </c>
      <c r="D2949" t="s">
        <v>150</v>
      </c>
    </row>
    <row r="2950" spans="1:4" x14ac:dyDescent="0.35">
      <c r="A2950" s="204" t="s">
        <v>553</v>
      </c>
      <c r="B2950" t="s">
        <v>20</v>
      </c>
      <c r="C2950" s="201">
        <v>513502</v>
      </c>
      <c r="D2950" t="s">
        <v>149</v>
      </c>
    </row>
    <row r="2951" spans="1:4" x14ac:dyDescent="0.35">
      <c r="A2951" s="204" t="s">
        <v>553</v>
      </c>
      <c r="B2951" t="s">
        <v>20</v>
      </c>
      <c r="C2951" s="201">
        <v>513503</v>
      </c>
      <c r="D2951" t="s">
        <v>148</v>
      </c>
    </row>
    <row r="2952" spans="1:4" x14ac:dyDescent="0.35">
      <c r="A2952" s="204" t="s">
        <v>553</v>
      </c>
      <c r="B2952" t="s">
        <v>20</v>
      </c>
      <c r="C2952" s="201">
        <v>513599</v>
      </c>
      <c r="D2952" t="s">
        <v>147</v>
      </c>
    </row>
    <row r="2953" spans="1:4" x14ac:dyDescent="0.35">
      <c r="A2953" s="204" t="s">
        <v>553</v>
      </c>
      <c r="B2953" t="s">
        <v>20</v>
      </c>
      <c r="C2953" s="201">
        <v>513602</v>
      </c>
      <c r="D2953" t="s">
        <v>413</v>
      </c>
    </row>
    <row r="2954" spans="1:4" x14ac:dyDescent="0.35">
      <c r="A2954" s="204" t="s">
        <v>553</v>
      </c>
      <c r="B2954" t="s">
        <v>20</v>
      </c>
      <c r="C2954" s="201">
        <v>513801</v>
      </c>
      <c r="D2954" t="s">
        <v>146</v>
      </c>
    </row>
    <row r="2955" spans="1:4" x14ac:dyDescent="0.35">
      <c r="A2955" s="204" t="s">
        <v>553</v>
      </c>
      <c r="B2955" t="s">
        <v>20</v>
      </c>
      <c r="C2955" s="201">
        <v>513902</v>
      </c>
      <c r="D2955" t="s">
        <v>145</v>
      </c>
    </row>
    <row r="2956" spans="1:4" x14ac:dyDescent="0.35">
      <c r="A2956" s="204" t="s">
        <v>553</v>
      </c>
      <c r="B2956" t="s">
        <v>20</v>
      </c>
      <c r="C2956" s="201">
        <v>513999</v>
      </c>
      <c r="D2956" t="s">
        <v>144</v>
      </c>
    </row>
    <row r="2957" spans="1:4" x14ac:dyDescent="0.35">
      <c r="A2957" s="204" t="s">
        <v>553</v>
      </c>
      <c r="B2957" t="s">
        <v>20</v>
      </c>
      <c r="C2957" s="201">
        <v>520101</v>
      </c>
      <c r="D2957" t="s">
        <v>488</v>
      </c>
    </row>
    <row r="2958" spans="1:4" x14ac:dyDescent="0.35">
      <c r="A2958" s="204" t="s">
        <v>553</v>
      </c>
      <c r="B2958" t="s">
        <v>20</v>
      </c>
      <c r="C2958" s="201">
        <v>520201</v>
      </c>
      <c r="D2958" t="s">
        <v>143</v>
      </c>
    </row>
    <row r="2959" spans="1:4" x14ac:dyDescent="0.35">
      <c r="A2959" s="204" t="s">
        <v>553</v>
      </c>
      <c r="B2959" t="s">
        <v>20</v>
      </c>
      <c r="C2959" s="201">
        <v>520203</v>
      </c>
      <c r="D2959" t="s">
        <v>142</v>
      </c>
    </row>
    <row r="2960" spans="1:4" x14ac:dyDescent="0.35">
      <c r="A2960" s="204" t="s">
        <v>553</v>
      </c>
      <c r="B2960" t="s">
        <v>20</v>
      </c>
      <c r="C2960" s="201">
        <v>520204</v>
      </c>
      <c r="D2960" t="s">
        <v>141</v>
      </c>
    </row>
    <row r="2961" spans="1:4" x14ac:dyDescent="0.35">
      <c r="A2961" s="204" t="s">
        <v>553</v>
      </c>
      <c r="B2961" t="s">
        <v>20</v>
      </c>
      <c r="C2961" s="201">
        <v>520205</v>
      </c>
      <c r="D2961" t="s">
        <v>140</v>
      </c>
    </row>
    <row r="2962" spans="1:4" x14ac:dyDescent="0.35">
      <c r="A2962" s="204" t="s">
        <v>553</v>
      </c>
      <c r="B2962" t="s">
        <v>20</v>
      </c>
      <c r="C2962" s="201">
        <v>520207</v>
      </c>
      <c r="D2962" t="s">
        <v>139</v>
      </c>
    </row>
    <row r="2963" spans="1:4" x14ac:dyDescent="0.35">
      <c r="A2963" s="204" t="s">
        <v>553</v>
      </c>
      <c r="B2963" t="s">
        <v>20</v>
      </c>
      <c r="C2963" s="201">
        <v>520208</v>
      </c>
      <c r="D2963" t="s">
        <v>138</v>
      </c>
    </row>
    <row r="2964" spans="1:4" x14ac:dyDescent="0.35">
      <c r="A2964" s="204" t="s">
        <v>553</v>
      </c>
      <c r="B2964" t="s">
        <v>20</v>
      </c>
      <c r="C2964" s="201">
        <v>520209</v>
      </c>
      <c r="D2964" t="s">
        <v>487</v>
      </c>
    </row>
    <row r="2965" spans="1:4" x14ac:dyDescent="0.35">
      <c r="A2965" s="204" t="s">
        <v>553</v>
      </c>
      <c r="B2965" t="s">
        <v>20</v>
      </c>
      <c r="C2965" s="201">
        <v>520211</v>
      </c>
      <c r="D2965" t="s">
        <v>486</v>
      </c>
    </row>
    <row r="2966" spans="1:4" x14ac:dyDescent="0.35">
      <c r="A2966" s="204" t="s">
        <v>553</v>
      </c>
      <c r="B2966" t="s">
        <v>20</v>
      </c>
      <c r="C2966" s="201">
        <v>520212</v>
      </c>
      <c r="D2966" t="s">
        <v>485</v>
      </c>
    </row>
    <row r="2967" spans="1:4" x14ac:dyDescent="0.35">
      <c r="A2967" s="204" t="s">
        <v>553</v>
      </c>
      <c r="B2967" t="s">
        <v>20</v>
      </c>
      <c r="C2967" s="201">
        <v>520213</v>
      </c>
      <c r="D2967" t="s">
        <v>137</v>
      </c>
    </row>
    <row r="2968" spans="1:4" x14ac:dyDescent="0.35">
      <c r="A2968" s="204" t="s">
        <v>553</v>
      </c>
      <c r="B2968" t="s">
        <v>20</v>
      </c>
      <c r="C2968" s="201">
        <v>520216</v>
      </c>
      <c r="D2968" t="s">
        <v>136</v>
      </c>
    </row>
    <row r="2969" spans="1:4" x14ac:dyDescent="0.35">
      <c r="A2969" s="204" t="s">
        <v>553</v>
      </c>
      <c r="B2969" t="s">
        <v>20</v>
      </c>
      <c r="C2969" s="201">
        <v>520301</v>
      </c>
      <c r="D2969" t="s">
        <v>484</v>
      </c>
    </row>
    <row r="2970" spans="1:4" x14ac:dyDescent="0.35">
      <c r="A2970" s="204" t="s">
        <v>553</v>
      </c>
      <c r="B2970" t="s">
        <v>20</v>
      </c>
      <c r="C2970" s="201">
        <v>520302</v>
      </c>
      <c r="D2970" t="s">
        <v>483</v>
      </c>
    </row>
    <row r="2971" spans="1:4" x14ac:dyDescent="0.35">
      <c r="A2971" s="204" t="s">
        <v>553</v>
      </c>
      <c r="B2971" t="s">
        <v>20</v>
      </c>
      <c r="C2971" s="201">
        <v>520401</v>
      </c>
      <c r="D2971" t="s">
        <v>135</v>
      </c>
    </row>
    <row r="2972" spans="1:4" x14ac:dyDescent="0.35">
      <c r="A2972" s="204" t="s">
        <v>553</v>
      </c>
      <c r="B2972" t="s">
        <v>20</v>
      </c>
      <c r="C2972" s="201">
        <v>520402</v>
      </c>
      <c r="D2972" t="s">
        <v>134</v>
      </c>
    </row>
    <row r="2973" spans="1:4" x14ac:dyDescent="0.35">
      <c r="A2973" s="204" t="s">
        <v>553</v>
      </c>
      <c r="B2973" t="s">
        <v>20</v>
      </c>
      <c r="C2973" s="201">
        <v>520406</v>
      </c>
      <c r="D2973" t="s">
        <v>331</v>
      </c>
    </row>
    <row r="2974" spans="1:4" x14ac:dyDescent="0.35">
      <c r="A2974" s="204" t="s">
        <v>553</v>
      </c>
      <c r="B2974" t="s">
        <v>20</v>
      </c>
      <c r="C2974" s="201">
        <v>520407</v>
      </c>
      <c r="D2974" t="s">
        <v>534</v>
      </c>
    </row>
    <row r="2975" spans="1:4" x14ac:dyDescent="0.35">
      <c r="A2975" s="204" t="s">
        <v>553</v>
      </c>
      <c r="B2975" t="s">
        <v>20</v>
      </c>
      <c r="C2975" s="201">
        <v>520408</v>
      </c>
      <c r="D2975" t="s">
        <v>330</v>
      </c>
    </row>
    <row r="2976" spans="1:4" x14ac:dyDescent="0.35">
      <c r="A2976" s="204" t="s">
        <v>553</v>
      </c>
      <c r="B2976" t="s">
        <v>20</v>
      </c>
      <c r="C2976" s="201">
        <v>520409</v>
      </c>
      <c r="D2976" t="s">
        <v>430</v>
      </c>
    </row>
    <row r="2977" spans="1:4" x14ac:dyDescent="0.35">
      <c r="A2977" s="204" t="s">
        <v>553</v>
      </c>
      <c r="B2977" t="s">
        <v>20</v>
      </c>
      <c r="C2977" s="201">
        <v>520410</v>
      </c>
      <c r="D2977" t="s">
        <v>329</v>
      </c>
    </row>
    <row r="2978" spans="1:4" x14ac:dyDescent="0.35">
      <c r="A2978" s="204" t="s">
        <v>553</v>
      </c>
      <c r="B2978" t="s">
        <v>20</v>
      </c>
      <c r="C2978" s="201">
        <v>520411</v>
      </c>
      <c r="D2978" t="s">
        <v>328</v>
      </c>
    </row>
    <row r="2979" spans="1:4" x14ac:dyDescent="0.35">
      <c r="A2979" s="204" t="s">
        <v>553</v>
      </c>
      <c r="B2979" t="s">
        <v>20</v>
      </c>
      <c r="C2979" s="201">
        <v>520701</v>
      </c>
      <c r="D2979" t="s">
        <v>482</v>
      </c>
    </row>
    <row r="2980" spans="1:4" x14ac:dyDescent="0.35">
      <c r="A2980" s="204" t="s">
        <v>553</v>
      </c>
      <c r="B2980" t="s">
        <v>20</v>
      </c>
      <c r="C2980" s="201">
        <v>520703</v>
      </c>
      <c r="D2980" t="s">
        <v>481</v>
      </c>
    </row>
    <row r="2981" spans="1:4" x14ac:dyDescent="0.35">
      <c r="A2981" s="204" t="s">
        <v>553</v>
      </c>
      <c r="B2981" t="s">
        <v>20</v>
      </c>
      <c r="C2981" s="201">
        <v>520901</v>
      </c>
      <c r="D2981" t="s">
        <v>133</v>
      </c>
    </row>
    <row r="2982" spans="1:4" x14ac:dyDescent="0.35">
      <c r="A2982" s="204" t="s">
        <v>553</v>
      </c>
      <c r="B2982" t="s">
        <v>20</v>
      </c>
      <c r="C2982" s="201">
        <v>520904</v>
      </c>
      <c r="D2982" t="s">
        <v>132</v>
      </c>
    </row>
    <row r="2983" spans="1:4" x14ac:dyDescent="0.35">
      <c r="A2983" s="204" t="s">
        <v>553</v>
      </c>
      <c r="B2983" t="s">
        <v>20</v>
      </c>
      <c r="C2983" s="201">
        <v>520905</v>
      </c>
      <c r="D2983" t="s">
        <v>131</v>
      </c>
    </row>
    <row r="2984" spans="1:4" x14ac:dyDescent="0.35">
      <c r="A2984" s="204" t="s">
        <v>553</v>
      </c>
      <c r="B2984" t="s">
        <v>20</v>
      </c>
      <c r="C2984" s="201">
        <v>520906</v>
      </c>
      <c r="D2984" t="s">
        <v>130</v>
      </c>
    </row>
    <row r="2985" spans="1:4" x14ac:dyDescent="0.35">
      <c r="A2985" s="204" t="s">
        <v>553</v>
      </c>
      <c r="B2985" t="s">
        <v>20</v>
      </c>
      <c r="C2985" s="201">
        <v>520907</v>
      </c>
      <c r="D2985" t="s">
        <v>326</v>
      </c>
    </row>
    <row r="2986" spans="1:4" x14ac:dyDescent="0.35">
      <c r="A2986" s="204" t="s">
        <v>553</v>
      </c>
      <c r="B2986" t="s">
        <v>20</v>
      </c>
      <c r="C2986" s="201">
        <v>520909</v>
      </c>
      <c r="D2986" t="s">
        <v>129</v>
      </c>
    </row>
    <row r="2987" spans="1:4" x14ac:dyDescent="0.35">
      <c r="A2987" s="204" t="s">
        <v>553</v>
      </c>
      <c r="B2987" t="s">
        <v>20</v>
      </c>
      <c r="C2987" s="201">
        <v>520999</v>
      </c>
      <c r="D2987" t="s">
        <v>127</v>
      </c>
    </row>
    <row r="2988" spans="1:4" x14ac:dyDescent="0.35">
      <c r="A2988" s="204" t="s">
        <v>553</v>
      </c>
      <c r="B2988" t="s">
        <v>20</v>
      </c>
      <c r="C2988" s="201">
        <v>521001</v>
      </c>
      <c r="D2988" t="s">
        <v>126</v>
      </c>
    </row>
    <row r="2989" spans="1:4" x14ac:dyDescent="0.35">
      <c r="A2989" s="204" t="s">
        <v>553</v>
      </c>
      <c r="B2989" t="s">
        <v>20</v>
      </c>
      <c r="C2989" s="201">
        <v>521099</v>
      </c>
      <c r="D2989" t="s">
        <v>533</v>
      </c>
    </row>
    <row r="2990" spans="1:4" x14ac:dyDescent="0.35">
      <c r="A2990" s="204" t="s">
        <v>553</v>
      </c>
      <c r="B2990" t="s">
        <v>20</v>
      </c>
      <c r="C2990" s="201">
        <v>521101</v>
      </c>
      <c r="D2990" t="s">
        <v>480</v>
      </c>
    </row>
    <row r="2991" spans="1:4" x14ac:dyDescent="0.35">
      <c r="A2991" s="204" t="s">
        <v>553</v>
      </c>
      <c r="B2991" t="s">
        <v>20</v>
      </c>
      <c r="C2991" s="201">
        <v>521401</v>
      </c>
      <c r="D2991" t="s">
        <v>125</v>
      </c>
    </row>
    <row r="2992" spans="1:4" x14ac:dyDescent="0.35">
      <c r="A2992" s="204" t="s">
        <v>553</v>
      </c>
      <c r="B2992" t="s">
        <v>20</v>
      </c>
      <c r="C2992" s="201">
        <v>521501</v>
      </c>
      <c r="D2992" t="s">
        <v>324</v>
      </c>
    </row>
    <row r="2993" spans="1:4" x14ac:dyDescent="0.35">
      <c r="A2993" s="204" t="s">
        <v>553</v>
      </c>
      <c r="B2993" t="s">
        <v>20</v>
      </c>
      <c r="C2993" s="201">
        <v>521601</v>
      </c>
      <c r="D2993" t="s">
        <v>479</v>
      </c>
    </row>
    <row r="2994" spans="1:4" x14ac:dyDescent="0.35">
      <c r="A2994" s="204" t="s">
        <v>553</v>
      </c>
      <c r="B2994" t="s">
        <v>20</v>
      </c>
      <c r="C2994" s="201">
        <v>521701</v>
      </c>
      <c r="D2994" t="s">
        <v>478</v>
      </c>
    </row>
    <row r="2995" spans="1:4" x14ac:dyDescent="0.35">
      <c r="A2995" s="204" t="s">
        <v>553</v>
      </c>
      <c r="B2995" t="s">
        <v>20</v>
      </c>
      <c r="C2995" s="201">
        <v>521803</v>
      </c>
      <c r="D2995" t="s">
        <v>124</v>
      </c>
    </row>
    <row r="2996" spans="1:4" x14ac:dyDescent="0.35">
      <c r="A2996" s="204" t="s">
        <v>553</v>
      </c>
      <c r="B2996" t="s">
        <v>20</v>
      </c>
      <c r="C2996" s="201">
        <v>521804</v>
      </c>
      <c r="D2996" t="s">
        <v>123</v>
      </c>
    </row>
    <row r="2997" spans="1:4" x14ac:dyDescent="0.35">
      <c r="A2997" s="204" t="s">
        <v>553</v>
      </c>
      <c r="B2997" t="s">
        <v>20</v>
      </c>
      <c r="C2997" s="201">
        <v>521899</v>
      </c>
      <c r="D2997" t="s">
        <v>122</v>
      </c>
    </row>
    <row r="2998" spans="1:4" x14ac:dyDescent="0.35">
      <c r="A2998" s="204" t="s">
        <v>553</v>
      </c>
      <c r="B2998" t="s">
        <v>20</v>
      </c>
      <c r="C2998" s="201">
        <v>521901</v>
      </c>
      <c r="D2998" t="s">
        <v>532</v>
      </c>
    </row>
    <row r="2999" spans="1:4" x14ac:dyDescent="0.35">
      <c r="A2999" s="204" t="s">
        <v>553</v>
      </c>
      <c r="B2999" t="s">
        <v>20</v>
      </c>
      <c r="C2999" s="201">
        <v>521903</v>
      </c>
      <c r="D2999" t="s">
        <v>412</v>
      </c>
    </row>
    <row r="3000" spans="1:4" x14ac:dyDescent="0.35">
      <c r="A3000" s="204" t="s">
        <v>553</v>
      </c>
      <c r="B3000" t="s">
        <v>20</v>
      </c>
      <c r="C3000" s="201">
        <v>521909</v>
      </c>
      <c r="D3000" t="s">
        <v>121</v>
      </c>
    </row>
    <row r="3001" spans="1:4" x14ac:dyDescent="0.35">
      <c r="A3001" s="204" t="s">
        <v>553</v>
      </c>
      <c r="B3001" t="s">
        <v>20</v>
      </c>
      <c r="C3001" s="201">
        <v>522001</v>
      </c>
      <c r="D3001" t="s">
        <v>531</v>
      </c>
    </row>
    <row r="3002" spans="1:4" x14ac:dyDescent="0.35">
      <c r="A3002" s="204" t="s">
        <v>553</v>
      </c>
      <c r="B3002" t="s">
        <v>20</v>
      </c>
      <c r="C3002" s="201">
        <v>999999</v>
      </c>
      <c r="D3002" t="s">
        <v>120</v>
      </c>
    </row>
    <row r="3003" spans="1:4" x14ac:dyDescent="0.35">
      <c r="A3003" s="202">
        <v>260</v>
      </c>
      <c r="B3003" t="s">
        <v>21</v>
      </c>
      <c r="C3003" s="203" t="s">
        <v>320</v>
      </c>
      <c r="D3003" t="s">
        <v>319</v>
      </c>
    </row>
    <row r="3004" spans="1:4" x14ac:dyDescent="0.35">
      <c r="A3004" s="202">
        <v>260</v>
      </c>
      <c r="B3004" t="s">
        <v>21</v>
      </c>
      <c r="C3004" s="203" t="s">
        <v>314</v>
      </c>
      <c r="D3004" t="s">
        <v>313</v>
      </c>
    </row>
    <row r="3005" spans="1:4" x14ac:dyDescent="0.35">
      <c r="A3005" s="202">
        <v>260</v>
      </c>
      <c r="B3005" t="s">
        <v>21</v>
      </c>
      <c r="C3005" s="203" t="s">
        <v>477</v>
      </c>
      <c r="D3005" t="s">
        <v>476</v>
      </c>
    </row>
    <row r="3006" spans="1:4" x14ac:dyDescent="0.35">
      <c r="A3006" s="202">
        <v>260</v>
      </c>
      <c r="B3006" t="s">
        <v>21</v>
      </c>
      <c r="C3006" s="203" t="s">
        <v>475</v>
      </c>
      <c r="D3006" t="s">
        <v>474</v>
      </c>
    </row>
    <row r="3007" spans="1:4" x14ac:dyDescent="0.35">
      <c r="A3007" s="202">
        <v>260</v>
      </c>
      <c r="B3007" t="s">
        <v>21</v>
      </c>
      <c r="C3007" s="203" t="s">
        <v>312</v>
      </c>
      <c r="D3007" t="s">
        <v>311</v>
      </c>
    </row>
    <row r="3008" spans="1:4" x14ac:dyDescent="0.35">
      <c r="A3008" s="202">
        <v>260</v>
      </c>
      <c r="B3008" t="s">
        <v>21</v>
      </c>
      <c r="C3008" s="203" t="s">
        <v>453</v>
      </c>
      <c r="D3008" t="s">
        <v>452</v>
      </c>
    </row>
    <row r="3009" spans="1:4" x14ac:dyDescent="0.35">
      <c r="A3009" s="202">
        <v>260</v>
      </c>
      <c r="B3009" t="s">
        <v>21</v>
      </c>
      <c r="C3009" s="203" t="s">
        <v>451</v>
      </c>
      <c r="D3009" t="s">
        <v>450</v>
      </c>
    </row>
    <row r="3010" spans="1:4" x14ac:dyDescent="0.35">
      <c r="A3010" s="202">
        <v>260</v>
      </c>
      <c r="B3010" t="s">
        <v>21</v>
      </c>
      <c r="C3010" s="203" t="s">
        <v>449</v>
      </c>
      <c r="D3010" t="s">
        <v>448</v>
      </c>
    </row>
    <row r="3011" spans="1:4" x14ac:dyDescent="0.35">
      <c r="A3011" s="202">
        <v>260</v>
      </c>
      <c r="B3011" t="s">
        <v>21</v>
      </c>
      <c r="C3011" s="203" t="s">
        <v>447</v>
      </c>
      <c r="D3011" t="s">
        <v>446</v>
      </c>
    </row>
    <row r="3012" spans="1:4" x14ac:dyDescent="0.35">
      <c r="A3012" s="202">
        <v>260</v>
      </c>
      <c r="B3012" t="s">
        <v>21</v>
      </c>
      <c r="C3012" s="203" t="s">
        <v>445</v>
      </c>
      <c r="D3012" t="s">
        <v>444</v>
      </c>
    </row>
    <row r="3013" spans="1:4" x14ac:dyDescent="0.35">
      <c r="A3013" s="202">
        <v>260</v>
      </c>
      <c r="B3013" t="s">
        <v>21</v>
      </c>
      <c r="C3013" s="203" t="s">
        <v>443</v>
      </c>
      <c r="D3013" t="s">
        <v>442</v>
      </c>
    </row>
    <row r="3014" spans="1:4" x14ac:dyDescent="0.35">
      <c r="A3014" s="202">
        <v>260</v>
      </c>
      <c r="B3014" t="s">
        <v>21</v>
      </c>
      <c r="C3014" s="203" t="s">
        <v>310</v>
      </c>
      <c r="D3014" t="s">
        <v>309</v>
      </c>
    </row>
    <row r="3015" spans="1:4" x14ac:dyDescent="0.35">
      <c r="A3015" s="202">
        <v>260</v>
      </c>
      <c r="B3015" t="s">
        <v>21</v>
      </c>
      <c r="C3015" s="203" t="s">
        <v>308</v>
      </c>
      <c r="D3015" t="s">
        <v>307</v>
      </c>
    </row>
    <row r="3016" spans="1:4" x14ac:dyDescent="0.35">
      <c r="A3016" s="202">
        <v>260</v>
      </c>
      <c r="B3016" t="s">
        <v>21</v>
      </c>
      <c r="C3016" s="203" t="s">
        <v>306</v>
      </c>
      <c r="D3016" t="s">
        <v>305</v>
      </c>
    </row>
    <row r="3017" spans="1:4" x14ac:dyDescent="0.35">
      <c r="A3017" s="202">
        <v>260</v>
      </c>
      <c r="B3017" t="s">
        <v>21</v>
      </c>
      <c r="C3017" s="203" t="s">
        <v>304</v>
      </c>
      <c r="D3017" t="s">
        <v>303</v>
      </c>
    </row>
    <row r="3018" spans="1:4" x14ac:dyDescent="0.35">
      <c r="A3018" s="202">
        <v>260</v>
      </c>
      <c r="B3018" t="s">
        <v>21</v>
      </c>
      <c r="C3018" s="203" t="s">
        <v>405</v>
      </c>
      <c r="D3018" t="s">
        <v>404</v>
      </c>
    </row>
    <row r="3019" spans="1:4" x14ac:dyDescent="0.35">
      <c r="A3019" s="202">
        <v>260</v>
      </c>
      <c r="B3019" t="s">
        <v>21</v>
      </c>
      <c r="C3019" s="203" t="s">
        <v>403</v>
      </c>
      <c r="D3019" t="s">
        <v>402</v>
      </c>
    </row>
    <row r="3020" spans="1:4" x14ac:dyDescent="0.35">
      <c r="A3020" s="202">
        <v>260</v>
      </c>
      <c r="B3020" t="s">
        <v>21</v>
      </c>
      <c r="C3020" s="203" t="s">
        <v>302</v>
      </c>
      <c r="D3020" t="s">
        <v>301</v>
      </c>
    </row>
    <row r="3021" spans="1:4" x14ac:dyDescent="0.35">
      <c r="A3021" s="202">
        <v>260</v>
      </c>
      <c r="B3021" t="s">
        <v>21</v>
      </c>
      <c r="C3021" s="203" t="s">
        <v>300</v>
      </c>
      <c r="D3021" t="s">
        <v>299</v>
      </c>
    </row>
    <row r="3022" spans="1:4" x14ac:dyDescent="0.35">
      <c r="A3022" s="202">
        <v>260</v>
      </c>
      <c r="B3022" t="s">
        <v>21</v>
      </c>
      <c r="C3022" s="203" t="s">
        <v>399</v>
      </c>
      <c r="D3022" t="s">
        <v>398</v>
      </c>
    </row>
    <row r="3023" spans="1:4" x14ac:dyDescent="0.35">
      <c r="A3023" s="202">
        <v>260</v>
      </c>
      <c r="B3023" t="s">
        <v>21</v>
      </c>
      <c r="C3023" s="201">
        <v>110103</v>
      </c>
      <c r="D3023" t="s">
        <v>292</v>
      </c>
    </row>
    <row r="3024" spans="1:4" x14ac:dyDescent="0.35">
      <c r="A3024" s="202">
        <v>260</v>
      </c>
      <c r="B3024" t="s">
        <v>21</v>
      </c>
      <c r="C3024" s="201">
        <v>110201</v>
      </c>
      <c r="D3024" t="s">
        <v>291</v>
      </c>
    </row>
    <row r="3025" spans="1:4" x14ac:dyDescent="0.35">
      <c r="A3025" s="202">
        <v>260</v>
      </c>
      <c r="B3025" t="s">
        <v>21</v>
      </c>
      <c r="C3025" s="201">
        <v>110202</v>
      </c>
      <c r="D3025" t="s">
        <v>290</v>
      </c>
    </row>
    <row r="3026" spans="1:4" x14ac:dyDescent="0.35">
      <c r="A3026" s="202">
        <v>260</v>
      </c>
      <c r="B3026" t="s">
        <v>21</v>
      </c>
      <c r="C3026" s="201">
        <v>110301</v>
      </c>
      <c r="D3026" t="s">
        <v>289</v>
      </c>
    </row>
    <row r="3027" spans="1:4" x14ac:dyDescent="0.35">
      <c r="A3027" s="202">
        <v>260</v>
      </c>
      <c r="B3027" t="s">
        <v>21</v>
      </c>
      <c r="C3027" s="201">
        <v>110501</v>
      </c>
      <c r="D3027" t="s">
        <v>395</v>
      </c>
    </row>
    <row r="3028" spans="1:4" x14ac:dyDescent="0.35">
      <c r="A3028" s="202">
        <v>260</v>
      </c>
      <c r="B3028" t="s">
        <v>21</v>
      </c>
      <c r="C3028" s="201">
        <v>110701</v>
      </c>
      <c r="D3028" t="s">
        <v>394</v>
      </c>
    </row>
    <row r="3029" spans="1:4" x14ac:dyDescent="0.35">
      <c r="A3029" s="202">
        <v>260</v>
      </c>
      <c r="B3029" t="s">
        <v>21</v>
      </c>
      <c r="C3029" s="201">
        <v>110802</v>
      </c>
      <c r="D3029" t="s">
        <v>288</v>
      </c>
    </row>
    <row r="3030" spans="1:4" x14ac:dyDescent="0.35">
      <c r="A3030" s="202">
        <v>260</v>
      </c>
      <c r="B3030" t="s">
        <v>21</v>
      </c>
      <c r="C3030" s="201">
        <v>110901</v>
      </c>
      <c r="D3030" t="s">
        <v>393</v>
      </c>
    </row>
    <row r="3031" spans="1:4" x14ac:dyDescent="0.35">
      <c r="A3031" s="202">
        <v>260</v>
      </c>
      <c r="B3031" t="s">
        <v>21</v>
      </c>
      <c r="C3031" s="201">
        <v>110902</v>
      </c>
      <c r="D3031" t="s">
        <v>392</v>
      </c>
    </row>
    <row r="3032" spans="1:4" x14ac:dyDescent="0.35">
      <c r="A3032" s="202">
        <v>260</v>
      </c>
      <c r="B3032" t="s">
        <v>21</v>
      </c>
      <c r="C3032" s="201">
        <v>111001</v>
      </c>
      <c r="D3032" t="s">
        <v>287</v>
      </c>
    </row>
    <row r="3033" spans="1:4" x14ac:dyDescent="0.35">
      <c r="A3033" s="202">
        <v>260</v>
      </c>
      <c r="B3033" t="s">
        <v>21</v>
      </c>
      <c r="C3033" s="201">
        <v>111002</v>
      </c>
      <c r="D3033" t="s">
        <v>286</v>
      </c>
    </row>
    <row r="3034" spans="1:4" x14ac:dyDescent="0.35">
      <c r="A3034" s="202">
        <v>260</v>
      </c>
      <c r="B3034" t="s">
        <v>21</v>
      </c>
      <c r="C3034" s="201">
        <v>111003</v>
      </c>
      <c r="D3034" t="s">
        <v>285</v>
      </c>
    </row>
    <row r="3035" spans="1:4" x14ac:dyDescent="0.35">
      <c r="A3035" s="202">
        <v>260</v>
      </c>
      <c r="B3035" t="s">
        <v>21</v>
      </c>
      <c r="C3035" s="201">
        <v>111006</v>
      </c>
      <c r="D3035" t="s">
        <v>284</v>
      </c>
    </row>
    <row r="3036" spans="1:4" x14ac:dyDescent="0.35">
      <c r="A3036" s="202">
        <v>260</v>
      </c>
      <c r="B3036" t="s">
        <v>21</v>
      </c>
      <c r="C3036" s="201">
        <v>120412</v>
      </c>
      <c r="D3036" t="s">
        <v>278</v>
      </c>
    </row>
    <row r="3037" spans="1:4" x14ac:dyDescent="0.35">
      <c r="A3037" s="202">
        <v>260</v>
      </c>
      <c r="B3037" t="s">
        <v>21</v>
      </c>
      <c r="C3037" s="201">
        <v>120501</v>
      </c>
      <c r="D3037" t="s">
        <v>274</v>
      </c>
    </row>
    <row r="3038" spans="1:4" x14ac:dyDescent="0.35">
      <c r="A3038" s="202">
        <v>260</v>
      </c>
      <c r="B3038" t="s">
        <v>21</v>
      </c>
      <c r="C3038" s="201">
        <v>129999</v>
      </c>
      <c r="D3038" t="s">
        <v>528</v>
      </c>
    </row>
    <row r="3039" spans="1:4" x14ac:dyDescent="0.35">
      <c r="A3039" s="202">
        <v>260</v>
      </c>
      <c r="B3039" t="s">
        <v>21</v>
      </c>
      <c r="C3039" s="201">
        <v>130201</v>
      </c>
      <c r="D3039" t="s">
        <v>389</v>
      </c>
    </row>
    <row r="3040" spans="1:4" x14ac:dyDescent="0.35">
      <c r="A3040" s="202">
        <v>260</v>
      </c>
      <c r="B3040" t="s">
        <v>21</v>
      </c>
      <c r="C3040" s="201">
        <v>131102</v>
      </c>
      <c r="D3040" t="s">
        <v>268</v>
      </c>
    </row>
    <row r="3041" spans="1:4" x14ac:dyDescent="0.35">
      <c r="A3041" s="202">
        <v>260</v>
      </c>
      <c r="B3041" t="s">
        <v>21</v>
      </c>
      <c r="C3041" s="201">
        <v>131199</v>
      </c>
      <c r="D3041" t="s">
        <v>267</v>
      </c>
    </row>
    <row r="3042" spans="1:4" x14ac:dyDescent="0.35">
      <c r="A3042" s="202">
        <v>260</v>
      </c>
      <c r="B3042" t="s">
        <v>21</v>
      </c>
      <c r="C3042" s="201">
        <v>131201</v>
      </c>
      <c r="D3042" t="s">
        <v>388</v>
      </c>
    </row>
    <row r="3043" spans="1:4" x14ac:dyDescent="0.35">
      <c r="A3043" s="202">
        <v>260</v>
      </c>
      <c r="B3043" t="s">
        <v>21</v>
      </c>
      <c r="C3043" s="201">
        <v>131206</v>
      </c>
      <c r="D3043" t="s">
        <v>387</v>
      </c>
    </row>
    <row r="3044" spans="1:4" x14ac:dyDescent="0.35">
      <c r="A3044" s="202">
        <v>260</v>
      </c>
      <c r="B3044" t="s">
        <v>21</v>
      </c>
      <c r="C3044" s="201">
        <v>131207</v>
      </c>
      <c r="D3044" t="s">
        <v>386</v>
      </c>
    </row>
    <row r="3045" spans="1:4" x14ac:dyDescent="0.35">
      <c r="A3045" s="202">
        <v>260</v>
      </c>
      <c r="B3045" t="s">
        <v>21</v>
      </c>
      <c r="C3045" s="201">
        <v>131208</v>
      </c>
      <c r="D3045" t="s">
        <v>385</v>
      </c>
    </row>
    <row r="3046" spans="1:4" x14ac:dyDescent="0.35">
      <c r="A3046" s="202">
        <v>260</v>
      </c>
      <c r="B3046" t="s">
        <v>21</v>
      </c>
      <c r="C3046" s="201">
        <v>131209</v>
      </c>
      <c r="D3046" t="s">
        <v>384</v>
      </c>
    </row>
    <row r="3047" spans="1:4" x14ac:dyDescent="0.35">
      <c r="A3047" s="202">
        <v>260</v>
      </c>
      <c r="B3047" t="s">
        <v>21</v>
      </c>
      <c r="C3047" s="201">
        <v>131210</v>
      </c>
      <c r="D3047" t="s">
        <v>383</v>
      </c>
    </row>
    <row r="3048" spans="1:4" x14ac:dyDescent="0.35">
      <c r="A3048" s="202">
        <v>260</v>
      </c>
      <c r="B3048" t="s">
        <v>21</v>
      </c>
      <c r="C3048" s="201">
        <v>131211</v>
      </c>
      <c r="D3048" t="s">
        <v>382</v>
      </c>
    </row>
    <row r="3049" spans="1:4" x14ac:dyDescent="0.35">
      <c r="A3049" s="202">
        <v>260</v>
      </c>
      <c r="B3049" t="s">
        <v>21</v>
      </c>
      <c r="C3049" s="201">
        <v>131212</v>
      </c>
      <c r="D3049" t="s">
        <v>381</v>
      </c>
    </row>
    <row r="3050" spans="1:4" x14ac:dyDescent="0.35">
      <c r="A3050" s="202">
        <v>260</v>
      </c>
      <c r="B3050" t="s">
        <v>21</v>
      </c>
      <c r="C3050" s="201">
        <v>131314</v>
      </c>
      <c r="D3050" t="s">
        <v>425</v>
      </c>
    </row>
    <row r="3051" spans="1:4" x14ac:dyDescent="0.35">
      <c r="A3051" s="202">
        <v>260</v>
      </c>
      <c r="B3051" t="s">
        <v>21</v>
      </c>
      <c r="C3051" s="201">
        <v>131401</v>
      </c>
      <c r="D3051" t="s">
        <v>380</v>
      </c>
    </row>
    <row r="3052" spans="1:4" x14ac:dyDescent="0.35">
      <c r="A3052" s="202">
        <v>260</v>
      </c>
      <c r="B3052" t="s">
        <v>21</v>
      </c>
      <c r="C3052" s="201">
        <v>131402</v>
      </c>
      <c r="D3052" t="s">
        <v>379</v>
      </c>
    </row>
    <row r="3053" spans="1:4" x14ac:dyDescent="0.35">
      <c r="A3053" s="202">
        <v>260</v>
      </c>
      <c r="B3053" t="s">
        <v>21</v>
      </c>
      <c r="C3053" s="201">
        <v>131499</v>
      </c>
      <c r="D3053" t="s">
        <v>378</v>
      </c>
    </row>
    <row r="3054" spans="1:4" x14ac:dyDescent="0.35">
      <c r="A3054" s="202">
        <v>260</v>
      </c>
      <c r="B3054" t="s">
        <v>21</v>
      </c>
      <c r="C3054" s="201">
        <v>150000</v>
      </c>
      <c r="D3054" t="s">
        <v>471</v>
      </c>
    </row>
    <row r="3055" spans="1:4" x14ac:dyDescent="0.35">
      <c r="A3055" s="202">
        <v>260</v>
      </c>
      <c r="B3055" t="s">
        <v>21</v>
      </c>
      <c r="C3055" s="201">
        <v>150101</v>
      </c>
      <c r="D3055" t="s">
        <v>266</v>
      </c>
    </row>
    <row r="3056" spans="1:4" x14ac:dyDescent="0.35">
      <c r="A3056" s="202">
        <v>260</v>
      </c>
      <c r="B3056" t="s">
        <v>21</v>
      </c>
      <c r="C3056" s="201">
        <v>150201</v>
      </c>
      <c r="D3056" t="s">
        <v>539</v>
      </c>
    </row>
    <row r="3057" spans="1:4" x14ac:dyDescent="0.35">
      <c r="A3057" s="202">
        <v>260</v>
      </c>
      <c r="B3057" t="s">
        <v>21</v>
      </c>
      <c r="C3057" s="201">
        <v>150303</v>
      </c>
      <c r="D3057" t="s">
        <v>377</v>
      </c>
    </row>
    <row r="3058" spans="1:4" x14ac:dyDescent="0.35">
      <c r="A3058" s="202">
        <v>260</v>
      </c>
      <c r="B3058" t="s">
        <v>21</v>
      </c>
      <c r="C3058" s="201">
        <v>150306</v>
      </c>
      <c r="D3058" t="s">
        <v>376</v>
      </c>
    </row>
    <row r="3059" spans="1:4" x14ac:dyDescent="0.35">
      <c r="A3059" s="202">
        <v>260</v>
      </c>
      <c r="B3059" t="s">
        <v>21</v>
      </c>
      <c r="C3059" s="201">
        <v>150401</v>
      </c>
      <c r="D3059" t="s">
        <v>375</v>
      </c>
    </row>
    <row r="3060" spans="1:4" x14ac:dyDescent="0.35">
      <c r="A3060" s="202">
        <v>260</v>
      </c>
      <c r="B3060" t="s">
        <v>21</v>
      </c>
      <c r="C3060" s="201">
        <v>150403</v>
      </c>
      <c r="D3060" t="s">
        <v>374</v>
      </c>
    </row>
    <row r="3061" spans="1:4" x14ac:dyDescent="0.35">
      <c r="A3061" s="202">
        <v>260</v>
      </c>
      <c r="B3061" t="s">
        <v>21</v>
      </c>
      <c r="C3061" s="201">
        <v>150506</v>
      </c>
      <c r="D3061" t="s">
        <v>265</v>
      </c>
    </row>
    <row r="3062" spans="1:4" x14ac:dyDescent="0.35">
      <c r="A3062" s="202">
        <v>260</v>
      </c>
      <c r="B3062" t="s">
        <v>21</v>
      </c>
      <c r="C3062" s="201">
        <v>150507</v>
      </c>
      <c r="D3062" t="s">
        <v>264</v>
      </c>
    </row>
    <row r="3063" spans="1:4" x14ac:dyDescent="0.35">
      <c r="A3063" s="202">
        <v>260</v>
      </c>
      <c r="B3063" t="s">
        <v>21</v>
      </c>
      <c r="C3063" s="201">
        <v>150508</v>
      </c>
      <c r="D3063" t="s">
        <v>263</v>
      </c>
    </row>
    <row r="3064" spans="1:4" x14ac:dyDescent="0.35">
      <c r="A3064" s="202">
        <v>260</v>
      </c>
      <c r="B3064" t="s">
        <v>21</v>
      </c>
      <c r="C3064" s="201">
        <v>150701</v>
      </c>
      <c r="D3064" t="s">
        <v>262</v>
      </c>
    </row>
    <row r="3065" spans="1:4" x14ac:dyDescent="0.35">
      <c r="A3065" s="202">
        <v>260</v>
      </c>
      <c r="B3065" t="s">
        <v>21</v>
      </c>
      <c r="C3065" s="201">
        <v>150705</v>
      </c>
      <c r="D3065" t="s">
        <v>261</v>
      </c>
    </row>
    <row r="3066" spans="1:4" x14ac:dyDescent="0.35">
      <c r="A3066" s="202">
        <v>260</v>
      </c>
      <c r="B3066" t="s">
        <v>21</v>
      </c>
      <c r="C3066" s="201">
        <v>151001</v>
      </c>
      <c r="D3066" t="s">
        <v>538</v>
      </c>
    </row>
    <row r="3067" spans="1:4" x14ac:dyDescent="0.35">
      <c r="A3067" s="202">
        <v>260</v>
      </c>
      <c r="B3067" t="s">
        <v>21</v>
      </c>
      <c r="C3067" s="201">
        <v>151102</v>
      </c>
      <c r="D3067" t="s">
        <v>514</v>
      </c>
    </row>
    <row r="3068" spans="1:4" x14ac:dyDescent="0.35">
      <c r="A3068" s="202">
        <v>260</v>
      </c>
      <c r="B3068" t="s">
        <v>21</v>
      </c>
      <c r="C3068" s="201">
        <v>151301</v>
      </c>
      <c r="D3068" t="s">
        <v>258</v>
      </c>
    </row>
    <row r="3069" spans="1:4" x14ac:dyDescent="0.35">
      <c r="A3069" s="202">
        <v>260</v>
      </c>
      <c r="B3069" t="s">
        <v>21</v>
      </c>
      <c r="C3069" s="201">
        <v>151302</v>
      </c>
      <c r="D3069" t="s">
        <v>257</v>
      </c>
    </row>
    <row r="3070" spans="1:4" x14ac:dyDescent="0.35">
      <c r="A3070" s="202">
        <v>260</v>
      </c>
      <c r="B3070" t="s">
        <v>21</v>
      </c>
      <c r="C3070" s="201">
        <v>151305</v>
      </c>
      <c r="D3070" t="s">
        <v>373</v>
      </c>
    </row>
    <row r="3071" spans="1:4" x14ac:dyDescent="0.35">
      <c r="A3071" s="202">
        <v>260</v>
      </c>
      <c r="B3071" t="s">
        <v>21</v>
      </c>
      <c r="C3071" s="201">
        <v>151307</v>
      </c>
      <c r="D3071" t="s">
        <v>254</v>
      </c>
    </row>
    <row r="3072" spans="1:4" x14ac:dyDescent="0.35">
      <c r="A3072" s="202">
        <v>260</v>
      </c>
      <c r="B3072" t="s">
        <v>21</v>
      </c>
      <c r="C3072" s="201">
        <v>151399</v>
      </c>
      <c r="D3072" t="s">
        <v>537</v>
      </c>
    </row>
    <row r="3073" spans="1:4" x14ac:dyDescent="0.35">
      <c r="A3073" s="202">
        <v>260</v>
      </c>
      <c r="B3073" t="s">
        <v>21</v>
      </c>
      <c r="C3073" s="201">
        <v>151701</v>
      </c>
      <c r="D3073" t="s">
        <v>536</v>
      </c>
    </row>
    <row r="3074" spans="1:4" x14ac:dyDescent="0.35">
      <c r="A3074" s="202">
        <v>260</v>
      </c>
      <c r="B3074" t="s">
        <v>21</v>
      </c>
      <c r="C3074" s="201">
        <v>190501</v>
      </c>
      <c r="D3074" t="s">
        <v>372</v>
      </c>
    </row>
    <row r="3075" spans="1:4" x14ac:dyDescent="0.35">
      <c r="A3075" s="202">
        <v>260</v>
      </c>
      <c r="B3075" t="s">
        <v>21</v>
      </c>
      <c r="C3075" s="201">
        <v>190708</v>
      </c>
      <c r="D3075" t="s">
        <v>371</v>
      </c>
    </row>
    <row r="3076" spans="1:4" x14ac:dyDescent="0.35">
      <c r="A3076" s="202">
        <v>260</v>
      </c>
      <c r="B3076" t="s">
        <v>21</v>
      </c>
      <c r="C3076" s="201">
        <v>190710</v>
      </c>
      <c r="D3076" t="s">
        <v>370</v>
      </c>
    </row>
    <row r="3077" spans="1:4" x14ac:dyDescent="0.35">
      <c r="A3077" s="202">
        <v>260</v>
      </c>
      <c r="B3077" t="s">
        <v>21</v>
      </c>
      <c r="C3077" s="201">
        <v>220000</v>
      </c>
      <c r="D3077" t="s">
        <v>513</v>
      </c>
    </row>
    <row r="3078" spans="1:4" x14ac:dyDescent="0.35">
      <c r="A3078" s="202">
        <v>260</v>
      </c>
      <c r="B3078" t="s">
        <v>21</v>
      </c>
      <c r="C3078" s="201">
        <v>220302</v>
      </c>
      <c r="D3078" t="s">
        <v>512</v>
      </c>
    </row>
    <row r="3079" spans="1:4" x14ac:dyDescent="0.35">
      <c r="A3079" s="202">
        <v>260</v>
      </c>
      <c r="B3079" t="s">
        <v>21</v>
      </c>
      <c r="C3079" s="201">
        <v>260210</v>
      </c>
      <c r="D3079" t="s">
        <v>251</v>
      </c>
    </row>
    <row r="3080" spans="1:4" x14ac:dyDescent="0.35">
      <c r="A3080" s="202">
        <v>260</v>
      </c>
      <c r="B3080" t="s">
        <v>21</v>
      </c>
      <c r="C3080" s="201">
        <v>261006</v>
      </c>
      <c r="D3080" t="s">
        <v>250</v>
      </c>
    </row>
    <row r="3081" spans="1:4" x14ac:dyDescent="0.35">
      <c r="A3081" s="202">
        <v>260</v>
      </c>
      <c r="B3081" t="s">
        <v>21</v>
      </c>
      <c r="C3081" s="201">
        <v>301901</v>
      </c>
      <c r="D3081" t="s">
        <v>369</v>
      </c>
    </row>
    <row r="3082" spans="1:4" x14ac:dyDescent="0.35">
      <c r="A3082" s="202">
        <v>260</v>
      </c>
      <c r="B3082" t="s">
        <v>21</v>
      </c>
      <c r="C3082" s="201">
        <v>302502</v>
      </c>
      <c r="D3082" t="s">
        <v>368</v>
      </c>
    </row>
    <row r="3083" spans="1:4" x14ac:dyDescent="0.35">
      <c r="A3083" s="202">
        <v>260</v>
      </c>
      <c r="B3083" t="s">
        <v>21</v>
      </c>
      <c r="C3083" s="201">
        <v>303301</v>
      </c>
      <c r="D3083" t="s">
        <v>248</v>
      </c>
    </row>
    <row r="3084" spans="1:4" x14ac:dyDescent="0.35">
      <c r="A3084" s="202">
        <v>260</v>
      </c>
      <c r="B3084" t="s">
        <v>21</v>
      </c>
      <c r="C3084" s="201">
        <v>303401</v>
      </c>
      <c r="D3084" t="s">
        <v>247</v>
      </c>
    </row>
    <row r="3085" spans="1:4" x14ac:dyDescent="0.35">
      <c r="A3085" s="202">
        <v>260</v>
      </c>
      <c r="B3085" t="s">
        <v>21</v>
      </c>
      <c r="C3085" s="201">
        <v>304101</v>
      </c>
      <c r="D3085" t="s">
        <v>246</v>
      </c>
    </row>
    <row r="3086" spans="1:4" x14ac:dyDescent="0.35">
      <c r="A3086" s="202">
        <v>260</v>
      </c>
      <c r="B3086" t="s">
        <v>21</v>
      </c>
      <c r="C3086" s="201">
        <v>304401</v>
      </c>
      <c r="D3086" t="s">
        <v>245</v>
      </c>
    </row>
    <row r="3087" spans="1:4" x14ac:dyDescent="0.35">
      <c r="A3087" s="202">
        <v>260</v>
      </c>
      <c r="B3087" t="s">
        <v>21</v>
      </c>
      <c r="C3087" s="201">
        <v>310302</v>
      </c>
      <c r="D3087" t="s">
        <v>434</v>
      </c>
    </row>
    <row r="3088" spans="1:4" x14ac:dyDescent="0.35">
      <c r="A3088" s="202">
        <v>260</v>
      </c>
      <c r="B3088" t="s">
        <v>21</v>
      </c>
      <c r="C3088" s="201">
        <v>310501</v>
      </c>
      <c r="D3088" t="s">
        <v>423</v>
      </c>
    </row>
    <row r="3089" spans="1:4" x14ac:dyDescent="0.35">
      <c r="A3089" s="202">
        <v>260</v>
      </c>
      <c r="B3089" t="s">
        <v>21</v>
      </c>
      <c r="C3089" s="201">
        <v>310504</v>
      </c>
      <c r="D3089" t="s">
        <v>422</v>
      </c>
    </row>
    <row r="3090" spans="1:4" x14ac:dyDescent="0.35">
      <c r="A3090" s="202">
        <v>260</v>
      </c>
      <c r="B3090" t="s">
        <v>21</v>
      </c>
      <c r="C3090" s="201">
        <v>310507</v>
      </c>
      <c r="D3090" t="s">
        <v>421</v>
      </c>
    </row>
    <row r="3091" spans="1:4" x14ac:dyDescent="0.35">
      <c r="A3091" s="202">
        <v>260</v>
      </c>
      <c r="B3091" t="s">
        <v>21</v>
      </c>
      <c r="C3091" s="201">
        <v>310601</v>
      </c>
      <c r="D3091" t="s">
        <v>367</v>
      </c>
    </row>
    <row r="3092" spans="1:4" x14ac:dyDescent="0.35">
      <c r="A3092" s="202">
        <v>260</v>
      </c>
      <c r="B3092" t="s">
        <v>21</v>
      </c>
      <c r="C3092" s="201">
        <v>400401</v>
      </c>
      <c r="D3092" t="s">
        <v>527</v>
      </c>
    </row>
    <row r="3093" spans="1:4" x14ac:dyDescent="0.35">
      <c r="A3093" s="202">
        <v>260</v>
      </c>
      <c r="B3093" t="s">
        <v>21</v>
      </c>
      <c r="C3093" s="201">
        <v>400509</v>
      </c>
      <c r="D3093" t="s">
        <v>244</v>
      </c>
    </row>
    <row r="3094" spans="1:4" x14ac:dyDescent="0.35">
      <c r="A3094" s="202">
        <v>260</v>
      </c>
      <c r="B3094" t="s">
        <v>21</v>
      </c>
      <c r="C3094" s="201">
        <v>401001</v>
      </c>
      <c r="D3094" t="s">
        <v>526</v>
      </c>
    </row>
    <row r="3095" spans="1:4" x14ac:dyDescent="0.35">
      <c r="A3095" s="202">
        <v>260</v>
      </c>
      <c r="B3095" t="s">
        <v>21</v>
      </c>
      <c r="C3095" s="201">
        <v>401002</v>
      </c>
      <c r="D3095" t="s">
        <v>525</v>
      </c>
    </row>
    <row r="3096" spans="1:4" x14ac:dyDescent="0.35">
      <c r="A3096" s="202">
        <v>260</v>
      </c>
      <c r="B3096" t="s">
        <v>21</v>
      </c>
      <c r="C3096" s="201">
        <v>410000</v>
      </c>
      <c r="D3096" t="s">
        <v>524</v>
      </c>
    </row>
    <row r="3097" spans="1:4" x14ac:dyDescent="0.35">
      <c r="A3097" s="202">
        <v>260</v>
      </c>
      <c r="B3097" t="s">
        <v>21</v>
      </c>
      <c r="C3097" s="201">
        <v>410303</v>
      </c>
      <c r="D3097" t="s">
        <v>365</v>
      </c>
    </row>
    <row r="3098" spans="1:4" x14ac:dyDescent="0.35">
      <c r="A3098" s="202">
        <v>260</v>
      </c>
      <c r="B3098" t="s">
        <v>21</v>
      </c>
      <c r="C3098" s="201">
        <v>410399</v>
      </c>
      <c r="D3098" t="s">
        <v>243</v>
      </c>
    </row>
    <row r="3099" spans="1:4" x14ac:dyDescent="0.35">
      <c r="A3099" s="202">
        <v>260</v>
      </c>
      <c r="B3099" t="s">
        <v>21</v>
      </c>
      <c r="C3099" s="201">
        <v>419999</v>
      </c>
      <c r="D3099" t="s">
        <v>242</v>
      </c>
    </row>
    <row r="3100" spans="1:4" x14ac:dyDescent="0.35">
      <c r="A3100" s="202">
        <v>260</v>
      </c>
      <c r="B3100" t="s">
        <v>21</v>
      </c>
      <c r="C3100" s="201">
        <v>430100</v>
      </c>
      <c r="D3100" t="s">
        <v>241</v>
      </c>
    </row>
    <row r="3101" spans="1:4" x14ac:dyDescent="0.35">
      <c r="A3101" s="202">
        <v>260</v>
      </c>
      <c r="B3101" t="s">
        <v>21</v>
      </c>
      <c r="C3101" s="201">
        <v>430104</v>
      </c>
      <c r="D3101" t="s">
        <v>238</v>
      </c>
    </row>
    <row r="3102" spans="1:4" x14ac:dyDescent="0.35">
      <c r="A3102" s="202">
        <v>260</v>
      </c>
      <c r="B3102" t="s">
        <v>21</v>
      </c>
      <c r="C3102" s="201">
        <v>430109</v>
      </c>
      <c r="D3102" t="s">
        <v>364</v>
      </c>
    </row>
    <row r="3103" spans="1:4" x14ac:dyDescent="0.35">
      <c r="A3103" s="202">
        <v>260</v>
      </c>
      <c r="B3103" t="s">
        <v>21</v>
      </c>
      <c r="C3103" s="201">
        <v>430202</v>
      </c>
      <c r="D3103" t="s">
        <v>362</v>
      </c>
    </row>
    <row r="3104" spans="1:4" x14ac:dyDescent="0.35">
      <c r="A3104" s="202">
        <v>260</v>
      </c>
      <c r="B3104" t="s">
        <v>21</v>
      </c>
      <c r="C3104" s="201">
        <v>430302</v>
      </c>
      <c r="D3104" t="s">
        <v>229</v>
      </c>
    </row>
    <row r="3105" spans="1:4" x14ac:dyDescent="0.35">
      <c r="A3105" s="202">
        <v>260</v>
      </c>
      <c r="B3105" t="s">
        <v>21</v>
      </c>
      <c r="C3105" s="201">
        <v>430402</v>
      </c>
      <c r="D3105" t="s">
        <v>523</v>
      </c>
    </row>
    <row r="3106" spans="1:4" x14ac:dyDescent="0.35">
      <c r="A3106" s="202">
        <v>260</v>
      </c>
      <c r="B3106" t="s">
        <v>21</v>
      </c>
      <c r="C3106" s="201">
        <v>430406</v>
      </c>
      <c r="D3106" t="s">
        <v>522</v>
      </c>
    </row>
    <row r="3107" spans="1:4" x14ac:dyDescent="0.35">
      <c r="A3107" s="202">
        <v>260</v>
      </c>
      <c r="B3107" t="s">
        <v>21</v>
      </c>
      <c r="C3107" s="201">
        <v>440000</v>
      </c>
      <c r="D3107" t="s">
        <v>220</v>
      </c>
    </row>
    <row r="3108" spans="1:4" x14ac:dyDescent="0.35">
      <c r="A3108" s="202">
        <v>260</v>
      </c>
      <c r="B3108" t="s">
        <v>21</v>
      </c>
      <c r="C3108" s="201">
        <v>440401</v>
      </c>
      <c r="D3108" t="s">
        <v>511</v>
      </c>
    </row>
    <row r="3109" spans="1:4" x14ac:dyDescent="0.35">
      <c r="A3109" s="202">
        <v>260</v>
      </c>
      <c r="B3109" t="s">
        <v>21</v>
      </c>
      <c r="C3109" s="201">
        <v>440403</v>
      </c>
      <c r="D3109" t="s">
        <v>510</v>
      </c>
    </row>
    <row r="3110" spans="1:4" x14ac:dyDescent="0.35">
      <c r="A3110" s="202">
        <v>260</v>
      </c>
      <c r="B3110" t="s">
        <v>21</v>
      </c>
      <c r="C3110" s="201">
        <v>440701</v>
      </c>
      <c r="D3110" t="s">
        <v>358</v>
      </c>
    </row>
    <row r="3111" spans="1:4" x14ac:dyDescent="0.35">
      <c r="A3111" s="202">
        <v>260</v>
      </c>
      <c r="B3111" t="s">
        <v>21</v>
      </c>
      <c r="C3111" s="201">
        <v>440702</v>
      </c>
      <c r="D3111" t="s">
        <v>509</v>
      </c>
    </row>
    <row r="3112" spans="1:4" x14ac:dyDescent="0.35">
      <c r="A3112" s="202">
        <v>260</v>
      </c>
      <c r="B3112" t="s">
        <v>21</v>
      </c>
      <c r="C3112" s="201">
        <v>450401</v>
      </c>
      <c r="D3112" t="s">
        <v>521</v>
      </c>
    </row>
    <row r="3113" spans="1:4" x14ac:dyDescent="0.35">
      <c r="A3113" s="202">
        <v>260</v>
      </c>
      <c r="B3113" t="s">
        <v>21</v>
      </c>
      <c r="C3113" s="201">
        <v>460000</v>
      </c>
      <c r="D3113" t="s">
        <v>508</v>
      </c>
    </row>
    <row r="3114" spans="1:4" x14ac:dyDescent="0.35">
      <c r="A3114" s="202">
        <v>260</v>
      </c>
      <c r="B3114" t="s">
        <v>21</v>
      </c>
      <c r="C3114" s="201">
        <v>460101</v>
      </c>
      <c r="D3114" t="s">
        <v>507</v>
      </c>
    </row>
    <row r="3115" spans="1:4" x14ac:dyDescent="0.35">
      <c r="A3115" s="202">
        <v>260</v>
      </c>
      <c r="B3115" t="s">
        <v>21</v>
      </c>
      <c r="C3115" s="201">
        <v>460201</v>
      </c>
      <c r="D3115" t="s">
        <v>506</v>
      </c>
    </row>
    <row r="3116" spans="1:4" x14ac:dyDescent="0.35">
      <c r="A3116" s="202">
        <v>260</v>
      </c>
      <c r="B3116" t="s">
        <v>21</v>
      </c>
      <c r="C3116" s="201">
        <v>460301</v>
      </c>
      <c r="D3116" t="s">
        <v>219</v>
      </c>
    </row>
    <row r="3117" spans="1:4" x14ac:dyDescent="0.35">
      <c r="A3117" s="202">
        <v>260</v>
      </c>
      <c r="B3117" t="s">
        <v>21</v>
      </c>
      <c r="C3117" s="201">
        <v>460302</v>
      </c>
      <c r="D3117" t="s">
        <v>420</v>
      </c>
    </row>
    <row r="3118" spans="1:4" x14ac:dyDescent="0.35">
      <c r="A3118" s="202">
        <v>260</v>
      </c>
      <c r="B3118" t="s">
        <v>21</v>
      </c>
      <c r="C3118" s="201">
        <v>460303</v>
      </c>
      <c r="D3118" t="s">
        <v>218</v>
      </c>
    </row>
    <row r="3119" spans="1:4" x14ac:dyDescent="0.35">
      <c r="A3119" s="202">
        <v>260</v>
      </c>
      <c r="B3119" t="s">
        <v>21</v>
      </c>
      <c r="C3119" s="201">
        <v>460401</v>
      </c>
      <c r="D3119" t="s">
        <v>217</v>
      </c>
    </row>
    <row r="3120" spans="1:4" x14ac:dyDescent="0.35">
      <c r="A3120" s="202">
        <v>260</v>
      </c>
      <c r="B3120" t="s">
        <v>21</v>
      </c>
      <c r="C3120" s="201">
        <v>460402</v>
      </c>
      <c r="D3120" t="s">
        <v>505</v>
      </c>
    </row>
    <row r="3121" spans="1:4" x14ac:dyDescent="0.35">
      <c r="A3121" s="202">
        <v>260</v>
      </c>
      <c r="B3121" t="s">
        <v>21</v>
      </c>
      <c r="C3121" s="201">
        <v>460403</v>
      </c>
      <c r="D3121" t="s">
        <v>419</v>
      </c>
    </row>
    <row r="3122" spans="1:4" x14ac:dyDescent="0.35">
      <c r="A3122" s="202">
        <v>260</v>
      </c>
      <c r="B3122" t="s">
        <v>21</v>
      </c>
      <c r="C3122" s="201">
        <v>460404</v>
      </c>
      <c r="D3122" t="s">
        <v>418</v>
      </c>
    </row>
    <row r="3123" spans="1:4" x14ac:dyDescent="0.35">
      <c r="A3123" s="202">
        <v>260</v>
      </c>
      <c r="B3123" t="s">
        <v>21</v>
      </c>
      <c r="C3123" s="201">
        <v>460406</v>
      </c>
      <c r="D3123" t="s">
        <v>504</v>
      </c>
    </row>
    <row r="3124" spans="1:4" x14ac:dyDescent="0.35">
      <c r="A3124" s="202">
        <v>260</v>
      </c>
      <c r="B3124" t="s">
        <v>21</v>
      </c>
      <c r="C3124" s="201">
        <v>460408</v>
      </c>
      <c r="D3124" t="s">
        <v>503</v>
      </c>
    </row>
    <row r="3125" spans="1:4" x14ac:dyDescent="0.35">
      <c r="A3125" s="202">
        <v>260</v>
      </c>
      <c r="B3125" t="s">
        <v>21</v>
      </c>
      <c r="C3125" s="201">
        <v>460410</v>
      </c>
      <c r="D3125" t="s">
        <v>502</v>
      </c>
    </row>
    <row r="3126" spans="1:4" x14ac:dyDescent="0.35">
      <c r="A3126" s="202">
        <v>260</v>
      </c>
      <c r="B3126" t="s">
        <v>21</v>
      </c>
      <c r="C3126" s="201">
        <v>460412</v>
      </c>
      <c r="D3126" t="s">
        <v>501</v>
      </c>
    </row>
    <row r="3127" spans="1:4" x14ac:dyDescent="0.35">
      <c r="A3127" s="202">
        <v>260</v>
      </c>
      <c r="B3127" t="s">
        <v>21</v>
      </c>
      <c r="C3127" s="201">
        <v>460413</v>
      </c>
      <c r="D3127" t="s">
        <v>433</v>
      </c>
    </row>
    <row r="3128" spans="1:4" x14ac:dyDescent="0.35">
      <c r="A3128" s="202">
        <v>260</v>
      </c>
      <c r="B3128" t="s">
        <v>21</v>
      </c>
      <c r="C3128" s="201">
        <v>460414</v>
      </c>
      <c r="D3128" t="s">
        <v>500</v>
      </c>
    </row>
    <row r="3129" spans="1:4" x14ac:dyDescent="0.35">
      <c r="A3129" s="202">
        <v>260</v>
      </c>
      <c r="B3129" t="s">
        <v>21</v>
      </c>
      <c r="C3129" s="201">
        <v>460415</v>
      </c>
      <c r="D3129" t="s">
        <v>499</v>
      </c>
    </row>
    <row r="3130" spans="1:4" x14ac:dyDescent="0.35">
      <c r="A3130" s="202">
        <v>260</v>
      </c>
      <c r="B3130" t="s">
        <v>21</v>
      </c>
      <c r="C3130" s="201">
        <v>460502</v>
      </c>
      <c r="D3130" t="s">
        <v>498</v>
      </c>
    </row>
    <row r="3131" spans="1:4" x14ac:dyDescent="0.35">
      <c r="A3131" s="202">
        <v>260</v>
      </c>
      <c r="B3131" t="s">
        <v>21</v>
      </c>
      <c r="C3131" s="201">
        <v>460503</v>
      </c>
      <c r="D3131" t="s">
        <v>497</v>
      </c>
    </row>
    <row r="3132" spans="1:4" x14ac:dyDescent="0.35">
      <c r="A3132" s="202">
        <v>260</v>
      </c>
      <c r="B3132" t="s">
        <v>21</v>
      </c>
      <c r="C3132" s="201">
        <v>460504</v>
      </c>
      <c r="D3132" t="s">
        <v>496</v>
      </c>
    </row>
    <row r="3133" spans="1:4" x14ac:dyDescent="0.35">
      <c r="A3133" s="202">
        <v>260</v>
      </c>
      <c r="B3133" t="s">
        <v>21</v>
      </c>
      <c r="C3133" s="201">
        <v>460505</v>
      </c>
      <c r="D3133" t="s">
        <v>495</v>
      </c>
    </row>
    <row r="3134" spans="1:4" x14ac:dyDescent="0.35">
      <c r="A3134" s="202">
        <v>260</v>
      </c>
      <c r="B3134" t="s">
        <v>21</v>
      </c>
      <c r="C3134" s="201">
        <v>470000</v>
      </c>
      <c r="D3134" t="s">
        <v>216</v>
      </c>
    </row>
    <row r="3135" spans="1:4" x14ac:dyDescent="0.35">
      <c r="A3135" s="202">
        <v>260</v>
      </c>
      <c r="B3135" t="s">
        <v>21</v>
      </c>
      <c r="C3135" s="201">
        <v>470110</v>
      </c>
      <c r="D3135" t="s">
        <v>417</v>
      </c>
    </row>
    <row r="3136" spans="1:4" x14ac:dyDescent="0.35">
      <c r="A3136" s="202">
        <v>260</v>
      </c>
      <c r="B3136" t="s">
        <v>21</v>
      </c>
      <c r="C3136" s="201">
        <v>470303</v>
      </c>
      <c r="D3136" t="s">
        <v>214</v>
      </c>
    </row>
    <row r="3137" spans="1:4" x14ac:dyDescent="0.35">
      <c r="A3137" s="202">
        <v>260</v>
      </c>
      <c r="B3137" t="s">
        <v>21</v>
      </c>
      <c r="C3137" s="201">
        <v>470600</v>
      </c>
      <c r="D3137" t="s">
        <v>211</v>
      </c>
    </row>
    <row r="3138" spans="1:4" x14ac:dyDescent="0.35">
      <c r="A3138" s="202">
        <v>260</v>
      </c>
      <c r="B3138" t="s">
        <v>21</v>
      </c>
      <c r="C3138" s="201">
        <v>470617</v>
      </c>
      <c r="D3138" t="s">
        <v>203</v>
      </c>
    </row>
    <row r="3139" spans="1:4" x14ac:dyDescent="0.35">
      <c r="A3139" s="202">
        <v>260</v>
      </c>
      <c r="B3139" t="s">
        <v>21</v>
      </c>
      <c r="C3139" s="201">
        <v>470618</v>
      </c>
      <c r="D3139" t="s">
        <v>202</v>
      </c>
    </row>
    <row r="3140" spans="1:4" x14ac:dyDescent="0.35">
      <c r="A3140" s="202">
        <v>260</v>
      </c>
      <c r="B3140" t="s">
        <v>21</v>
      </c>
      <c r="C3140" s="201">
        <v>470701</v>
      </c>
      <c r="D3140" t="s">
        <v>201</v>
      </c>
    </row>
    <row r="3141" spans="1:4" x14ac:dyDescent="0.35">
      <c r="A3141" s="202">
        <v>260</v>
      </c>
      <c r="B3141" t="s">
        <v>21</v>
      </c>
      <c r="C3141" s="201">
        <v>470703</v>
      </c>
      <c r="D3141" t="s">
        <v>200</v>
      </c>
    </row>
    <row r="3142" spans="1:4" x14ac:dyDescent="0.35">
      <c r="A3142" s="202">
        <v>260</v>
      </c>
      <c r="B3142" t="s">
        <v>21</v>
      </c>
      <c r="C3142" s="201">
        <v>470704</v>
      </c>
      <c r="D3142" t="s">
        <v>199</v>
      </c>
    </row>
    <row r="3143" spans="1:4" x14ac:dyDescent="0.35">
      <c r="A3143" s="202">
        <v>260</v>
      </c>
      <c r="B3143" t="s">
        <v>21</v>
      </c>
      <c r="C3143" s="201">
        <v>470705</v>
      </c>
      <c r="D3143" t="s">
        <v>198</v>
      </c>
    </row>
    <row r="3144" spans="1:4" x14ac:dyDescent="0.35">
      <c r="A3144" s="202">
        <v>260</v>
      </c>
      <c r="B3144" t="s">
        <v>21</v>
      </c>
      <c r="C3144" s="201">
        <v>470706</v>
      </c>
      <c r="D3144" t="s">
        <v>197</v>
      </c>
    </row>
    <row r="3145" spans="1:4" x14ac:dyDescent="0.35">
      <c r="A3145" s="202">
        <v>260</v>
      </c>
      <c r="B3145" t="s">
        <v>21</v>
      </c>
      <c r="C3145" s="201">
        <v>490101</v>
      </c>
      <c r="D3145" t="s">
        <v>493</v>
      </c>
    </row>
    <row r="3146" spans="1:4" x14ac:dyDescent="0.35">
      <c r="A3146" s="202">
        <v>260</v>
      </c>
      <c r="B3146" t="s">
        <v>21</v>
      </c>
      <c r="C3146" s="201">
        <v>490102</v>
      </c>
      <c r="D3146" t="s">
        <v>195</v>
      </c>
    </row>
    <row r="3147" spans="1:4" x14ac:dyDescent="0.35">
      <c r="A3147" s="202">
        <v>260</v>
      </c>
      <c r="B3147" t="s">
        <v>21</v>
      </c>
      <c r="C3147" s="201">
        <v>490104</v>
      </c>
      <c r="D3147" t="s">
        <v>492</v>
      </c>
    </row>
    <row r="3148" spans="1:4" x14ac:dyDescent="0.35">
      <c r="A3148" s="202">
        <v>260</v>
      </c>
      <c r="B3148" t="s">
        <v>21</v>
      </c>
      <c r="C3148" s="201">
        <v>490108</v>
      </c>
      <c r="D3148" t="s">
        <v>193</v>
      </c>
    </row>
    <row r="3149" spans="1:4" x14ac:dyDescent="0.35">
      <c r="A3149" s="202">
        <v>260</v>
      </c>
      <c r="B3149" t="s">
        <v>21</v>
      </c>
      <c r="C3149" s="201">
        <v>490205</v>
      </c>
      <c r="D3149" t="s">
        <v>192</v>
      </c>
    </row>
    <row r="3150" spans="1:4" x14ac:dyDescent="0.35">
      <c r="A3150" s="202">
        <v>260</v>
      </c>
      <c r="B3150" t="s">
        <v>21</v>
      </c>
      <c r="C3150" s="201">
        <v>490209</v>
      </c>
      <c r="D3150" t="s">
        <v>460</v>
      </c>
    </row>
    <row r="3151" spans="1:4" x14ac:dyDescent="0.35">
      <c r="A3151" s="202">
        <v>260</v>
      </c>
      <c r="B3151" t="s">
        <v>21</v>
      </c>
      <c r="C3151" s="201">
        <v>500401</v>
      </c>
      <c r="D3151" t="s">
        <v>491</v>
      </c>
    </row>
    <row r="3152" spans="1:4" x14ac:dyDescent="0.35">
      <c r="A3152" s="202">
        <v>260</v>
      </c>
      <c r="B3152" t="s">
        <v>21</v>
      </c>
      <c r="C3152" s="201">
        <v>500402</v>
      </c>
      <c r="D3152" t="s">
        <v>535</v>
      </c>
    </row>
    <row r="3153" spans="1:4" x14ac:dyDescent="0.35">
      <c r="A3153" s="202">
        <v>260</v>
      </c>
      <c r="B3153" t="s">
        <v>21</v>
      </c>
      <c r="C3153" s="201">
        <v>510001</v>
      </c>
      <c r="D3153" t="s">
        <v>190</v>
      </c>
    </row>
    <row r="3154" spans="1:4" x14ac:dyDescent="0.35">
      <c r="A3154" s="202">
        <v>260</v>
      </c>
      <c r="B3154" t="s">
        <v>21</v>
      </c>
      <c r="C3154" s="201">
        <v>510601</v>
      </c>
      <c r="D3154" t="s">
        <v>414</v>
      </c>
    </row>
    <row r="3155" spans="1:4" x14ac:dyDescent="0.35">
      <c r="A3155" s="202">
        <v>260</v>
      </c>
      <c r="B3155" t="s">
        <v>21</v>
      </c>
      <c r="C3155" s="201">
        <v>510701</v>
      </c>
      <c r="D3155" t="s">
        <v>187</v>
      </c>
    </row>
    <row r="3156" spans="1:4" x14ac:dyDescent="0.35">
      <c r="A3156" s="202">
        <v>260</v>
      </c>
      <c r="B3156" t="s">
        <v>21</v>
      </c>
      <c r="C3156" s="201">
        <v>510705</v>
      </c>
      <c r="D3156" t="s">
        <v>186</v>
      </c>
    </row>
    <row r="3157" spans="1:4" x14ac:dyDescent="0.35">
      <c r="A3157" s="202">
        <v>260</v>
      </c>
      <c r="B3157" t="s">
        <v>21</v>
      </c>
      <c r="C3157" s="201">
        <v>510706</v>
      </c>
      <c r="D3157" t="s">
        <v>185</v>
      </c>
    </row>
    <row r="3158" spans="1:4" x14ac:dyDescent="0.35">
      <c r="A3158" s="202">
        <v>260</v>
      </c>
      <c r="B3158" t="s">
        <v>21</v>
      </c>
      <c r="C3158" s="201">
        <v>510709</v>
      </c>
      <c r="D3158" t="s">
        <v>184</v>
      </c>
    </row>
    <row r="3159" spans="1:4" x14ac:dyDescent="0.35">
      <c r="A3159" s="202">
        <v>260</v>
      </c>
      <c r="B3159" t="s">
        <v>21</v>
      </c>
      <c r="C3159" s="201">
        <v>510710</v>
      </c>
      <c r="D3159" t="s">
        <v>183</v>
      </c>
    </row>
    <row r="3160" spans="1:4" x14ac:dyDescent="0.35">
      <c r="A3160" s="202">
        <v>260</v>
      </c>
      <c r="B3160" t="s">
        <v>21</v>
      </c>
      <c r="C3160" s="201">
        <v>510711</v>
      </c>
      <c r="D3160" t="s">
        <v>182</v>
      </c>
    </row>
    <row r="3161" spans="1:4" x14ac:dyDescent="0.35">
      <c r="A3161" s="202">
        <v>260</v>
      </c>
      <c r="B3161" t="s">
        <v>21</v>
      </c>
      <c r="C3161" s="201">
        <v>510712</v>
      </c>
      <c r="D3161" t="s">
        <v>181</v>
      </c>
    </row>
    <row r="3162" spans="1:4" x14ac:dyDescent="0.35">
      <c r="A3162" s="202">
        <v>260</v>
      </c>
      <c r="B3162" t="s">
        <v>21</v>
      </c>
      <c r="C3162" s="201">
        <v>510714</v>
      </c>
      <c r="D3162" t="s">
        <v>180</v>
      </c>
    </row>
    <row r="3163" spans="1:4" x14ac:dyDescent="0.35">
      <c r="A3163" s="202">
        <v>260</v>
      </c>
      <c r="B3163" t="s">
        <v>21</v>
      </c>
      <c r="C3163" s="201">
        <v>510716</v>
      </c>
      <c r="D3163" t="s">
        <v>179</v>
      </c>
    </row>
    <row r="3164" spans="1:4" x14ac:dyDescent="0.35">
      <c r="A3164" s="202">
        <v>260</v>
      </c>
      <c r="B3164" t="s">
        <v>21</v>
      </c>
      <c r="C3164" s="201">
        <v>510801</v>
      </c>
      <c r="D3164" t="s">
        <v>178</v>
      </c>
    </row>
    <row r="3165" spans="1:4" x14ac:dyDescent="0.35">
      <c r="A3165" s="202">
        <v>260</v>
      </c>
      <c r="B3165" t="s">
        <v>21</v>
      </c>
      <c r="C3165" s="201">
        <v>510803</v>
      </c>
      <c r="D3165" t="s">
        <v>177</v>
      </c>
    </row>
    <row r="3166" spans="1:4" x14ac:dyDescent="0.35">
      <c r="A3166" s="202">
        <v>260</v>
      </c>
      <c r="B3166" t="s">
        <v>21</v>
      </c>
      <c r="C3166" s="201">
        <v>510805</v>
      </c>
      <c r="D3166" t="s">
        <v>176</v>
      </c>
    </row>
    <row r="3167" spans="1:4" x14ac:dyDescent="0.35">
      <c r="A3167" s="202">
        <v>260</v>
      </c>
      <c r="B3167" t="s">
        <v>21</v>
      </c>
      <c r="C3167" s="201">
        <v>510806</v>
      </c>
      <c r="D3167" t="s">
        <v>175</v>
      </c>
    </row>
    <row r="3168" spans="1:4" x14ac:dyDescent="0.35">
      <c r="A3168" s="202">
        <v>260</v>
      </c>
      <c r="B3168" t="s">
        <v>21</v>
      </c>
      <c r="C3168" s="201">
        <v>510809</v>
      </c>
      <c r="D3168" t="s">
        <v>174</v>
      </c>
    </row>
    <row r="3169" spans="1:4" x14ac:dyDescent="0.35">
      <c r="A3169" s="202">
        <v>260</v>
      </c>
      <c r="B3169" t="s">
        <v>21</v>
      </c>
      <c r="C3169" s="201">
        <v>510811</v>
      </c>
      <c r="D3169" t="s">
        <v>173</v>
      </c>
    </row>
    <row r="3170" spans="1:4" x14ac:dyDescent="0.35">
      <c r="A3170" s="202">
        <v>260</v>
      </c>
      <c r="B3170" t="s">
        <v>21</v>
      </c>
      <c r="C3170" s="201">
        <v>510813</v>
      </c>
      <c r="D3170" t="s">
        <v>172</v>
      </c>
    </row>
    <row r="3171" spans="1:4" x14ac:dyDescent="0.35">
      <c r="A3171" s="202">
        <v>260</v>
      </c>
      <c r="B3171" t="s">
        <v>21</v>
      </c>
      <c r="C3171" s="201">
        <v>510901</v>
      </c>
      <c r="D3171" t="s">
        <v>171</v>
      </c>
    </row>
    <row r="3172" spans="1:4" x14ac:dyDescent="0.35">
      <c r="A3172" s="202">
        <v>260</v>
      </c>
      <c r="B3172" t="s">
        <v>21</v>
      </c>
      <c r="C3172" s="201">
        <v>510902</v>
      </c>
      <c r="D3172" t="s">
        <v>170</v>
      </c>
    </row>
    <row r="3173" spans="1:4" x14ac:dyDescent="0.35">
      <c r="A3173" s="202">
        <v>260</v>
      </c>
      <c r="B3173" t="s">
        <v>21</v>
      </c>
      <c r="C3173" s="201">
        <v>510906</v>
      </c>
      <c r="D3173" t="s">
        <v>169</v>
      </c>
    </row>
    <row r="3174" spans="1:4" x14ac:dyDescent="0.35">
      <c r="A3174" s="202">
        <v>260</v>
      </c>
      <c r="B3174" t="s">
        <v>21</v>
      </c>
      <c r="C3174" s="201">
        <v>510907</v>
      </c>
      <c r="D3174" t="s">
        <v>168</v>
      </c>
    </row>
    <row r="3175" spans="1:4" x14ac:dyDescent="0.35">
      <c r="A3175" s="202">
        <v>260</v>
      </c>
      <c r="B3175" t="s">
        <v>21</v>
      </c>
      <c r="C3175" s="201">
        <v>510908</v>
      </c>
      <c r="D3175" t="s">
        <v>167</v>
      </c>
    </row>
    <row r="3176" spans="1:4" x14ac:dyDescent="0.35">
      <c r="A3176" s="202">
        <v>260</v>
      </c>
      <c r="B3176" t="s">
        <v>21</v>
      </c>
      <c r="C3176" s="201">
        <v>510909</v>
      </c>
      <c r="D3176" t="s">
        <v>166</v>
      </c>
    </row>
    <row r="3177" spans="1:4" x14ac:dyDescent="0.35">
      <c r="A3177" s="202">
        <v>260</v>
      </c>
      <c r="B3177" t="s">
        <v>21</v>
      </c>
      <c r="C3177" s="201">
        <v>510910</v>
      </c>
      <c r="D3177" t="s">
        <v>165</v>
      </c>
    </row>
    <row r="3178" spans="1:4" x14ac:dyDescent="0.35">
      <c r="A3178" s="202">
        <v>260</v>
      </c>
      <c r="B3178" t="s">
        <v>21</v>
      </c>
      <c r="C3178" s="201">
        <v>510911</v>
      </c>
      <c r="D3178" t="s">
        <v>164</v>
      </c>
    </row>
    <row r="3179" spans="1:4" x14ac:dyDescent="0.35">
      <c r="A3179" s="202">
        <v>260</v>
      </c>
      <c r="B3179" t="s">
        <v>21</v>
      </c>
      <c r="C3179" s="201">
        <v>510915</v>
      </c>
      <c r="D3179" t="s">
        <v>163</v>
      </c>
    </row>
    <row r="3180" spans="1:4" x14ac:dyDescent="0.35">
      <c r="A3180" s="202">
        <v>260</v>
      </c>
      <c r="B3180" t="s">
        <v>21</v>
      </c>
      <c r="C3180" s="201">
        <v>510916</v>
      </c>
      <c r="D3180" t="s">
        <v>162</v>
      </c>
    </row>
    <row r="3181" spans="1:4" x14ac:dyDescent="0.35">
      <c r="A3181" s="202">
        <v>260</v>
      </c>
      <c r="B3181" t="s">
        <v>21</v>
      </c>
      <c r="C3181" s="201">
        <v>510919</v>
      </c>
      <c r="D3181" t="s">
        <v>161</v>
      </c>
    </row>
    <row r="3182" spans="1:4" x14ac:dyDescent="0.35">
      <c r="A3182" s="202">
        <v>260</v>
      </c>
      <c r="B3182" t="s">
        <v>21</v>
      </c>
      <c r="C3182" s="201">
        <v>510920</v>
      </c>
      <c r="D3182" t="s">
        <v>160</v>
      </c>
    </row>
    <row r="3183" spans="1:4" x14ac:dyDescent="0.35">
      <c r="A3183" s="202">
        <v>260</v>
      </c>
      <c r="B3183" t="s">
        <v>21</v>
      </c>
      <c r="C3183" s="201">
        <v>511009</v>
      </c>
      <c r="D3183" t="s">
        <v>159</v>
      </c>
    </row>
    <row r="3184" spans="1:4" x14ac:dyDescent="0.35">
      <c r="A3184" s="202">
        <v>260</v>
      </c>
      <c r="B3184" t="s">
        <v>21</v>
      </c>
      <c r="C3184" s="201">
        <v>511012</v>
      </c>
      <c r="D3184" t="s">
        <v>158</v>
      </c>
    </row>
    <row r="3185" spans="1:4" x14ac:dyDescent="0.35">
      <c r="A3185" s="202">
        <v>260</v>
      </c>
      <c r="B3185" t="s">
        <v>21</v>
      </c>
      <c r="C3185" s="201">
        <v>511502</v>
      </c>
      <c r="D3185" t="s">
        <v>489</v>
      </c>
    </row>
    <row r="3186" spans="1:4" x14ac:dyDescent="0.35">
      <c r="A3186" s="202">
        <v>260</v>
      </c>
      <c r="B3186" t="s">
        <v>21</v>
      </c>
      <c r="C3186" s="201">
        <v>511504</v>
      </c>
      <c r="D3186" t="s">
        <v>157</v>
      </c>
    </row>
    <row r="3187" spans="1:4" x14ac:dyDescent="0.35">
      <c r="A3187" s="202">
        <v>260</v>
      </c>
      <c r="B3187" t="s">
        <v>21</v>
      </c>
      <c r="C3187" s="201">
        <v>511801</v>
      </c>
      <c r="D3187" t="s">
        <v>454</v>
      </c>
    </row>
    <row r="3188" spans="1:4" x14ac:dyDescent="0.35">
      <c r="A3188" s="202">
        <v>260</v>
      </c>
      <c r="B3188" t="s">
        <v>21</v>
      </c>
      <c r="C3188" s="201">
        <v>511802</v>
      </c>
      <c r="D3188" t="s">
        <v>344</v>
      </c>
    </row>
    <row r="3189" spans="1:4" x14ac:dyDescent="0.35">
      <c r="A3189" s="202">
        <v>260</v>
      </c>
      <c r="B3189" t="s">
        <v>21</v>
      </c>
      <c r="C3189" s="201">
        <v>511803</v>
      </c>
      <c r="D3189" t="s">
        <v>343</v>
      </c>
    </row>
    <row r="3190" spans="1:4" x14ac:dyDescent="0.35">
      <c r="A3190" s="202">
        <v>260</v>
      </c>
      <c r="B3190" t="s">
        <v>21</v>
      </c>
      <c r="C3190" s="201">
        <v>511804</v>
      </c>
      <c r="D3190" t="s">
        <v>342</v>
      </c>
    </row>
    <row r="3191" spans="1:4" x14ac:dyDescent="0.35">
      <c r="A3191" s="202">
        <v>260</v>
      </c>
      <c r="B3191" t="s">
        <v>21</v>
      </c>
      <c r="C3191" s="201">
        <v>512201</v>
      </c>
      <c r="D3191" t="s">
        <v>156</v>
      </c>
    </row>
    <row r="3192" spans="1:4" x14ac:dyDescent="0.35">
      <c r="A3192" s="202">
        <v>260</v>
      </c>
      <c r="B3192" t="s">
        <v>21</v>
      </c>
      <c r="C3192" s="201">
        <v>512202</v>
      </c>
      <c r="D3192" t="s">
        <v>155</v>
      </c>
    </row>
    <row r="3193" spans="1:4" x14ac:dyDescent="0.35">
      <c r="A3193" s="202">
        <v>260</v>
      </c>
      <c r="B3193" t="s">
        <v>21</v>
      </c>
      <c r="C3193" s="201">
        <v>512206</v>
      </c>
      <c r="D3193" t="s">
        <v>154</v>
      </c>
    </row>
    <row r="3194" spans="1:4" x14ac:dyDescent="0.35">
      <c r="A3194" s="202">
        <v>260</v>
      </c>
      <c r="B3194" t="s">
        <v>21</v>
      </c>
      <c r="C3194" s="201">
        <v>512213</v>
      </c>
      <c r="D3194" t="s">
        <v>153</v>
      </c>
    </row>
    <row r="3195" spans="1:4" x14ac:dyDescent="0.35">
      <c r="A3195" s="202">
        <v>260</v>
      </c>
      <c r="B3195" t="s">
        <v>21</v>
      </c>
      <c r="C3195" s="201">
        <v>512601</v>
      </c>
      <c r="D3195" t="s">
        <v>152</v>
      </c>
    </row>
    <row r="3196" spans="1:4" x14ac:dyDescent="0.35">
      <c r="A3196" s="202">
        <v>260</v>
      </c>
      <c r="B3196" t="s">
        <v>21</v>
      </c>
      <c r="C3196" s="201">
        <v>513101</v>
      </c>
      <c r="D3196" t="s">
        <v>336</v>
      </c>
    </row>
    <row r="3197" spans="1:4" x14ac:dyDescent="0.35">
      <c r="A3197" s="202">
        <v>260</v>
      </c>
      <c r="B3197" t="s">
        <v>21</v>
      </c>
      <c r="C3197" s="201">
        <v>513103</v>
      </c>
      <c r="D3197" t="s">
        <v>335</v>
      </c>
    </row>
    <row r="3198" spans="1:4" x14ac:dyDescent="0.35">
      <c r="A3198" s="202">
        <v>260</v>
      </c>
      <c r="B3198" t="s">
        <v>21</v>
      </c>
      <c r="C3198" s="201">
        <v>513104</v>
      </c>
      <c r="D3198" t="s">
        <v>334</v>
      </c>
    </row>
    <row r="3199" spans="1:4" x14ac:dyDescent="0.35">
      <c r="A3199" s="202">
        <v>260</v>
      </c>
      <c r="B3199" t="s">
        <v>21</v>
      </c>
      <c r="C3199" s="201">
        <v>513501</v>
      </c>
      <c r="D3199" t="s">
        <v>150</v>
      </c>
    </row>
    <row r="3200" spans="1:4" x14ac:dyDescent="0.35">
      <c r="A3200" s="202">
        <v>260</v>
      </c>
      <c r="B3200" t="s">
        <v>21</v>
      </c>
      <c r="C3200" s="201">
        <v>513502</v>
      </c>
      <c r="D3200" t="s">
        <v>149</v>
      </c>
    </row>
    <row r="3201" spans="1:4" x14ac:dyDescent="0.35">
      <c r="A3201" s="202">
        <v>260</v>
      </c>
      <c r="B3201" t="s">
        <v>21</v>
      </c>
      <c r="C3201" s="201">
        <v>513503</v>
      </c>
      <c r="D3201" t="s">
        <v>148</v>
      </c>
    </row>
    <row r="3202" spans="1:4" x14ac:dyDescent="0.35">
      <c r="A3202" s="202">
        <v>260</v>
      </c>
      <c r="B3202" t="s">
        <v>21</v>
      </c>
      <c r="C3202" s="201">
        <v>513599</v>
      </c>
      <c r="D3202" t="s">
        <v>147</v>
      </c>
    </row>
    <row r="3203" spans="1:4" x14ac:dyDescent="0.35">
      <c r="A3203" s="202">
        <v>260</v>
      </c>
      <c r="B3203" t="s">
        <v>21</v>
      </c>
      <c r="C3203" s="201">
        <v>513602</v>
      </c>
      <c r="D3203" t="s">
        <v>413</v>
      </c>
    </row>
    <row r="3204" spans="1:4" x14ac:dyDescent="0.35">
      <c r="A3204" s="202">
        <v>260</v>
      </c>
      <c r="B3204" t="s">
        <v>21</v>
      </c>
      <c r="C3204" s="201">
        <v>513801</v>
      </c>
      <c r="D3204" t="s">
        <v>146</v>
      </c>
    </row>
    <row r="3205" spans="1:4" x14ac:dyDescent="0.35">
      <c r="A3205" s="202">
        <v>260</v>
      </c>
      <c r="B3205" t="s">
        <v>21</v>
      </c>
      <c r="C3205" s="201">
        <v>513902</v>
      </c>
      <c r="D3205" t="s">
        <v>145</v>
      </c>
    </row>
    <row r="3206" spans="1:4" x14ac:dyDescent="0.35">
      <c r="A3206" s="202">
        <v>260</v>
      </c>
      <c r="B3206" t="s">
        <v>21</v>
      </c>
      <c r="C3206" s="201">
        <v>513999</v>
      </c>
      <c r="D3206" t="s">
        <v>144</v>
      </c>
    </row>
    <row r="3207" spans="1:4" x14ac:dyDescent="0.35">
      <c r="A3207" s="202">
        <v>260</v>
      </c>
      <c r="B3207" t="s">
        <v>21</v>
      </c>
      <c r="C3207" s="201">
        <v>520101</v>
      </c>
      <c r="D3207" t="s">
        <v>488</v>
      </c>
    </row>
    <row r="3208" spans="1:4" x14ac:dyDescent="0.35">
      <c r="A3208" s="202">
        <v>260</v>
      </c>
      <c r="B3208" t="s">
        <v>21</v>
      </c>
      <c r="C3208" s="201">
        <v>520201</v>
      </c>
      <c r="D3208" t="s">
        <v>143</v>
      </c>
    </row>
    <row r="3209" spans="1:4" x14ac:dyDescent="0.35">
      <c r="A3209" s="202">
        <v>260</v>
      </c>
      <c r="B3209" t="s">
        <v>21</v>
      </c>
      <c r="C3209" s="201">
        <v>520203</v>
      </c>
      <c r="D3209" t="s">
        <v>142</v>
      </c>
    </row>
    <row r="3210" spans="1:4" x14ac:dyDescent="0.35">
      <c r="A3210" s="202">
        <v>260</v>
      </c>
      <c r="B3210" t="s">
        <v>21</v>
      </c>
      <c r="C3210" s="201">
        <v>520204</v>
      </c>
      <c r="D3210" t="s">
        <v>141</v>
      </c>
    </row>
    <row r="3211" spans="1:4" x14ac:dyDescent="0.35">
      <c r="A3211" s="202">
        <v>260</v>
      </c>
      <c r="B3211" t="s">
        <v>21</v>
      </c>
      <c r="C3211" s="201">
        <v>520205</v>
      </c>
      <c r="D3211" t="s">
        <v>140</v>
      </c>
    </row>
    <row r="3212" spans="1:4" x14ac:dyDescent="0.35">
      <c r="A3212" s="202">
        <v>260</v>
      </c>
      <c r="B3212" t="s">
        <v>21</v>
      </c>
      <c r="C3212" s="201">
        <v>520207</v>
      </c>
      <c r="D3212" t="s">
        <v>139</v>
      </c>
    </row>
    <row r="3213" spans="1:4" x14ac:dyDescent="0.35">
      <c r="A3213" s="202">
        <v>260</v>
      </c>
      <c r="B3213" t="s">
        <v>21</v>
      </c>
      <c r="C3213" s="201">
        <v>520208</v>
      </c>
      <c r="D3213" t="s">
        <v>138</v>
      </c>
    </row>
    <row r="3214" spans="1:4" x14ac:dyDescent="0.35">
      <c r="A3214" s="202">
        <v>260</v>
      </c>
      <c r="B3214" t="s">
        <v>21</v>
      </c>
      <c r="C3214" s="201">
        <v>520209</v>
      </c>
      <c r="D3214" t="s">
        <v>487</v>
      </c>
    </row>
    <row r="3215" spans="1:4" x14ac:dyDescent="0.35">
      <c r="A3215" s="202">
        <v>260</v>
      </c>
      <c r="B3215" t="s">
        <v>21</v>
      </c>
      <c r="C3215" s="201">
        <v>520211</v>
      </c>
      <c r="D3215" t="s">
        <v>486</v>
      </c>
    </row>
    <row r="3216" spans="1:4" x14ac:dyDescent="0.35">
      <c r="A3216" s="202">
        <v>260</v>
      </c>
      <c r="B3216" t="s">
        <v>21</v>
      </c>
      <c r="C3216" s="201">
        <v>520212</v>
      </c>
      <c r="D3216" t="s">
        <v>485</v>
      </c>
    </row>
    <row r="3217" spans="1:4" x14ac:dyDescent="0.35">
      <c r="A3217" s="202">
        <v>260</v>
      </c>
      <c r="B3217" t="s">
        <v>21</v>
      </c>
      <c r="C3217" s="201">
        <v>520213</v>
      </c>
      <c r="D3217" t="s">
        <v>137</v>
      </c>
    </row>
    <row r="3218" spans="1:4" x14ac:dyDescent="0.35">
      <c r="A3218" s="202">
        <v>260</v>
      </c>
      <c r="B3218" t="s">
        <v>21</v>
      </c>
      <c r="C3218" s="201">
        <v>520216</v>
      </c>
      <c r="D3218" t="s">
        <v>136</v>
      </c>
    </row>
    <row r="3219" spans="1:4" x14ac:dyDescent="0.35">
      <c r="A3219" s="202">
        <v>260</v>
      </c>
      <c r="B3219" t="s">
        <v>21</v>
      </c>
      <c r="C3219" s="201">
        <v>520301</v>
      </c>
      <c r="D3219" t="s">
        <v>484</v>
      </c>
    </row>
    <row r="3220" spans="1:4" x14ac:dyDescent="0.35">
      <c r="A3220" s="202">
        <v>260</v>
      </c>
      <c r="B3220" t="s">
        <v>21</v>
      </c>
      <c r="C3220" s="201">
        <v>520302</v>
      </c>
      <c r="D3220" t="s">
        <v>483</v>
      </c>
    </row>
    <row r="3221" spans="1:4" x14ac:dyDescent="0.35">
      <c r="A3221" s="202">
        <v>260</v>
      </c>
      <c r="B3221" t="s">
        <v>21</v>
      </c>
      <c r="C3221" s="201">
        <v>520401</v>
      </c>
      <c r="D3221" t="s">
        <v>135</v>
      </c>
    </row>
    <row r="3222" spans="1:4" x14ac:dyDescent="0.35">
      <c r="A3222" s="202">
        <v>260</v>
      </c>
      <c r="B3222" t="s">
        <v>21</v>
      </c>
      <c r="C3222" s="201">
        <v>520402</v>
      </c>
      <c r="D3222" t="s">
        <v>134</v>
      </c>
    </row>
    <row r="3223" spans="1:4" x14ac:dyDescent="0.35">
      <c r="A3223" s="202">
        <v>260</v>
      </c>
      <c r="B3223" t="s">
        <v>21</v>
      </c>
      <c r="C3223" s="201">
        <v>520406</v>
      </c>
      <c r="D3223" t="s">
        <v>331</v>
      </c>
    </row>
    <row r="3224" spans="1:4" x14ac:dyDescent="0.35">
      <c r="A3224" s="202">
        <v>260</v>
      </c>
      <c r="B3224" t="s">
        <v>21</v>
      </c>
      <c r="C3224" s="201">
        <v>520407</v>
      </c>
      <c r="D3224" t="s">
        <v>534</v>
      </c>
    </row>
    <row r="3225" spans="1:4" x14ac:dyDescent="0.35">
      <c r="A3225" s="202">
        <v>260</v>
      </c>
      <c r="B3225" t="s">
        <v>21</v>
      </c>
      <c r="C3225" s="201">
        <v>520408</v>
      </c>
      <c r="D3225" t="s">
        <v>330</v>
      </c>
    </row>
    <row r="3226" spans="1:4" x14ac:dyDescent="0.35">
      <c r="A3226" s="202">
        <v>260</v>
      </c>
      <c r="B3226" t="s">
        <v>21</v>
      </c>
      <c r="C3226" s="201">
        <v>520409</v>
      </c>
      <c r="D3226" t="s">
        <v>430</v>
      </c>
    </row>
    <row r="3227" spans="1:4" x14ac:dyDescent="0.35">
      <c r="A3227" s="202">
        <v>260</v>
      </c>
      <c r="B3227" t="s">
        <v>21</v>
      </c>
      <c r="C3227" s="201">
        <v>520410</v>
      </c>
      <c r="D3227" t="s">
        <v>329</v>
      </c>
    </row>
    <row r="3228" spans="1:4" x14ac:dyDescent="0.35">
      <c r="A3228" s="202">
        <v>260</v>
      </c>
      <c r="B3228" t="s">
        <v>21</v>
      </c>
      <c r="C3228" s="201">
        <v>520411</v>
      </c>
      <c r="D3228" t="s">
        <v>328</v>
      </c>
    </row>
    <row r="3229" spans="1:4" x14ac:dyDescent="0.35">
      <c r="A3229" s="202">
        <v>260</v>
      </c>
      <c r="B3229" t="s">
        <v>21</v>
      </c>
      <c r="C3229" s="201">
        <v>520701</v>
      </c>
      <c r="D3229" t="s">
        <v>482</v>
      </c>
    </row>
    <row r="3230" spans="1:4" x14ac:dyDescent="0.35">
      <c r="A3230" s="202">
        <v>260</v>
      </c>
      <c r="B3230" t="s">
        <v>21</v>
      </c>
      <c r="C3230" s="201">
        <v>520703</v>
      </c>
      <c r="D3230" t="s">
        <v>481</v>
      </c>
    </row>
    <row r="3231" spans="1:4" x14ac:dyDescent="0.35">
      <c r="A3231" s="202">
        <v>260</v>
      </c>
      <c r="B3231" t="s">
        <v>21</v>
      </c>
      <c r="C3231" s="201">
        <v>520901</v>
      </c>
      <c r="D3231" t="s">
        <v>133</v>
      </c>
    </row>
    <row r="3232" spans="1:4" x14ac:dyDescent="0.35">
      <c r="A3232" s="202">
        <v>260</v>
      </c>
      <c r="B3232" t="s">
        <v>21</v>
      </c>
      <c r="C3232" s="201">
        <v>520904</v>
      </c>
      <c r="D3232" t="s">
        <v>132</v>
      </c>
    </row>
    <row r="3233" spans="1:4" x14ac:dyDescent="0.35">
      <c r="A3233" s="202">
        <v>260</v>
      </c>
      <c r="B3233" t="s">
        <v>21</v>
      </c>
      <c r="C3233" s="201">
        <v>520905</v>
      </c>
      <c r="D3233" t="s">
        <v>131</v>
      </c>
    </row>
    <row r="3234" spans="1:4" x14ac:dyDescent="0.35">
      <c r="A3234" s="202">
        <v>260</v>
      </c>
      <c r="B3234" t="s">
        <v>21</v>
      </c>
      <c r="C3234" s="201">
        <v>520906</v>
      </c>
      <c r="D3234" t="s">
        <v>130</v>
      </c>
    </row>
    <row r="3235" spans="1:4" x14ac:dyDescent="0.35">
      <c r="A3235" s="202">
        <v>260</v>
      </c>
      <c r="B3235" t="s">
        <v>21</v>
      </c>
      <c r="C3235" s="201">
        <v>520907</v>
      </c>
      <c r="D3235" t="s">
        <v>326</v>
      </c>
    </row>
    <row r="3236" spans="1:4" x14ac:dyDescent="0.35">
      <c r="A3236" s="202">
        <v>260</v>
      </c>
      <c r="B3236" t="s">
        <v>21</v>
      </c>
      <c r="C3236" s="201">
        <v>520909</v>
      </c>
      <c r="D3236" t="s">
        <v>129</v>
      </c>
    </row>
    <row r="3237" spans="1:4" x14ac:dyDescent="0.35">
      <c r="A3237" s="202">
        <v>260</v>
      </c>
      <c r="B3237" t="s">
        <v>21</v>
      </c>
      <c r="C3237" s="201">
        <v>520999</v>
      </c>
      <c r="D3237" t="s">
        <v>127</v>
      </c>
    </row>
    <row r="3238" spans="1:4" x14ac:dyDescent="0.35">
      <c r="A3238" s="202">
        <v>260</v>
      </c>
      <c r="B3238" t="s">
        <v>21</v>
      </c>
      <c r="C3238" s="201">
        <v>521001</v>
      </c>
      <c r="D3238" t="s">
        <v>126</v>
      </c>
    </row>
    <row r="3239" spans="1:4" x14ac:dyDescent="0.35">
      <c r="A3239" s="202">
        <v>260</v>
      </c>
      <c r="B3239" t="s">
        <v>21</v>
      </c>
      <c r="C3239" s="201">
        <v>521099</v>
      </c>
      <c r="D3239" t="s">
        <v>533</v>
      </c>
    </row>
    <row r="3240" spans="1:4" x14ac:dyDescent="0.35">
      <c r="A3240" s="202">
        <v>260</v>
      </c>
      <c r="B3240" t="s">
        <v>21</v>
      </c>
      <c r="C3240" s="201">
        <v>521101</v>
      </c>
      <c r="D3240" t="s">
        <v>480</v>
      </c>
    </row>
    <row r="3241" spans="1:4" x14ac:dyDescent="0.35">
      <c r="A3241" s="202">
        <v>260</v>
      </c>
      <c r="B3241" t="s">
        <v>21</v>
      </c>
      <c r="C3241" s="201">
        <v>521401</v>
      </c>
      <c r="D3241" t="s">
        <v>125</v>
      </c>
    </row>
    <row r="3242" spans="1:4" x14ac:dyDescent="0.35">
      <c r="A3242" s="202">
        <v>260</v>
      </c>
      <c r="B3242" t="s">
        <v>21</v>
      </c>
      <c r="C3242" s="201">
        <v>521501</v>
      </c>
      <c r="D3242" t="s">
        <v>324</v>
      </c>
    </row>
    <row r="3243" spans="1:4" x14ac:dyDescent="0.35">
      <c r="A3243" s="202">
        <v>260</v>
      </c>
      <c r="B3243" t="s">
        <v>21</v>
      </c>
      <c r="C3243" s="201">
        <v>521601</v>
      </c>
      <c r="D3243" t="s">
        <v>479</v>
      </c>
    </row>
    <row r="3244" spans="1:4" x14ac:dyDescent="0.35">
      <c r="A3244" s="202">
        <v>260</v>
      </c>
      <c r="B3244" t="s">
        <v>21</v>
      </c>
      <c r="C3244" s="201">
        <v>521701</v>
      </c>
      <c r="D3244" t="s">
        <v>478</v>
      </c>
    </row>
    <row r="3245" spans="1:4" x14ac:dyDescent="0.35">
      <c r="A3245" s="202">
        <v>260</v>
      </c>
      <c r="B3245" t="s">
        <v>21</v>
      </c>
      <c r="C3245" s="201">
        <v>521803</v>
      </c>
      <c r="D3245" t="s">
        <v>124</v>
      </c>
    </row>
    <row r="3246" spans="1:4" x14ac:dyDescent="0.35">
      <c r="A3246" s="202">
        <v>260</v>
      </c>
      <c r="B3246" t="s">
        <v>21</v>
      </c>
      <c r="C3246" s="201">
        <v>521804</v>
      </c>
      <c r="D3246" t="s">
        <v>123</v>
      </c>
    </row>
    <row r="3247" spans="1:4" x14ac:dyDescent="0.35">
      <c r="A3247" s="202">
        <v>260</v>
      </c>
      <c r="B3247" t="s">
        <v>21</v>
      </c>
      <c r="C3247" s="201">
        <v>521899</v>
      </c>
      <c r="D3247" t="s">
        <v>122</v>
      </c>
    </row>
    <row r="3248" spans="1:4" x14ac:dyDescent="0.35">
      <c r="A3248" s="202">
        <v>260</v>
      </c>
      <c r="B3248" t="s">
        <v>21</v>
      </c>
      <c r="C3248" s="201">
        <v>521901</v>
      </c>
      <c r="D3248" t="s">
        <v>532</v>
      </c>
    </row>
    <row r="3249" spans="1:4" x14ac:dyDescent="0.35">
      <c r="A3249" s="202">
        <v>260</v>
      </c>
      <c r="B3249" t="s">
        <v>21</v>
      </c>
      <c r="C3249" s="201">
        <v>521903</v>
      </c>
      <c r="D3249" t="s">
        <v>412</v>
      </c>
    </row>
    <row r="3250" spans="1:4" x14ac:dyDescent="0.35">
      <c r="A3250" s="202">
        <v>260</v>
      </c>
      <c r="B3250" t="s">
        <v>21</v>
      </c>
      <c r="C3250" s="201">
        <v>521909</v>
      </c>
      <c r="D3250" t="s">
        <v>121</v>
      </c>
    </row>
    <row r="3251" spans="1:4" x14ac:dyDescent="0.35">
      <c r="A3251" s="202">
        <v>260</v>
      </c>
      <c r="B3251" t="s">
        <v>21</v>
      </c>
      <c r="C3251" s="201">
        <v>522001</v>
      </c>
      <c r="D3251" t="s">
        <v>531</v>
      </c>
    </row>
    <row r="3252" spans="1:4" x14ac:dyDescent="0.35">
      <c r="A3252" s="202">
        <v>260</v>
      </c>
      <c r="B3252" t="s">
        <v>21</v>
      </c>
      <c r="C3252" s="201">
        <v>999999</v>
      </c>
      <c r="D3252" t="s">
        <v>120</v>
      </c>
    </row>
    <row r="3253" spans="1:4" x14ac:dyDescent="0.35">
      <c r="A3253" s="202">
        <v>130</v>
      </c>
      <c r="B3253" t="s">
        <v>22</v>
      </c>
      <c r="C3253" s="203" t="s">
        <v>320</v>
      </c>
      <c r="D3253" t="s">
        <v>319</v>
      </c>
    </row>
    <row r="3254" spans="1:4" x14ac:dyDescent="0.35">
      <c r="A3254" s="202">
        <v>130</v>
      </c>
      <c r="B3254" t="s">
        <v>22</v>
      </c>
      <c r="C3254" s="203" t="s">
        <v>314</v>
      </c>
      <c r="D3254" t="s">
        <v>313</v>
      </c>
    </row>
    <row r="3255" spans="1:4" x14ac:dyDescent="0.35">
      <c r="A3255" s="202">
        <v>130</v>
      </c>
      <c r="B3255" t="s">
        <v>22</v>
      </c>
      <c r="C3255" s="203" t="s">
        <v>312</v>
      </c>
      <c r="D3255" t="s">
        <v>311</v>
      </c>
    </row>
    <row r="3256" spans="1:4" x14ac:dyDescent="0.35">
      <c r="A3256" s="202">
        <v>130</v>
      </c>
      <c r="B3256" t="s">
        <v>22</v>
      </c>
      <c r="C3256" s="203" t="s">
        <v>453</v>
      </c>
      <c r="D3256" t="s">
        <v>452</v>
      </c>
    </row>
    <row r="3257" spans="1:4" x14ac:dyDescent="0.35">
      <c r="A3257" s="202">
        <v>130</v>
      </c>
      <c r="B3257" t="s">
        <v>22</v>
      </c>
      <c r="C3257" s="203" t="s">
        <v>451</v>
      </c>
      <c r="D3257" t="s">
        <v>450</v>
      </c>
    </row>
    <row r="3258" spans="1:4" x14ac:dyDescent="0.35">
      <c r="A3258" s="202">
        <v>130</v>
      </c>
      <c r="B3258" t="s">
        <v>22</v>
      </c>
      <c r="C3258" s="203" t="s">
        <v>449</v>
      </c>
      <c r="D3258" t="s">
        <v>448</v>
      </c>
    </row>
    <row r="3259" spans="1:4" x14ac:dyDescent="0.35">
      <c r="A3259" s="202">
        <v>130</v>
      </c>
      <c r="B3259" t="s">
        <v>22</v>
      </c>
      <c r="C3259" s="203" t="s">
        <v>447</v>
      </c>
      <c r="D3259" t="s">
        <v>446</v>
      </c>
    </row>
    <row r="3260" spans="1:4" x14ac:dyDescent="0.35">
      <c r="A3260" s="202">
        <v>130</v>
      </c>
      <c r="B3260" t="s">
        <v>22</v>
      </c>
      <c r="C3260" s="203" t="s">
        <v>445</v>
      </c>
      <c r="D3260" t="s">
        <v>444</v>
      </c>
    </row>
    <row r="3261" spans="1:4" x14ac:dyDescent="0.35">
      <c r="A3261" s="202">
        <v>130</v>
      </c>
      <c r="B3261" t="s">
        <v>22</v>
      </c>
      <c r="C3261" s="203" t="s">
        <v>443</v>
      </c>
      <c r="D3261" t="s">
        <v>442</v>
      </c>
    </row>
    <row r="3262" spans="1:4" x14ac:dyDescent="0.35">
      <c r="A3262" s="202">
        <v>130</v>
      </c>
      <c r="B3262" t="s">
        <v>22</v>
      </c>
      <c r="C3262" s="203" t="s">
        <v>409</v>
      </c>
      <c r="D3262" t="s">
        <v>408</v>
      </c>
    </row>
    <row r="3263" spans="1:4" x14ac:dyDescent="0.35">
      <c r="A3263" s="202">
        <v>130</v>
      </c>
      <c r="B3263" t="s">
        <v>22</v>
      </c>
      <c r="C3263" s="203" t="s">
        <v>552</v>
      </c>
      <c r="D3263" t="s">
        <v>551</v>
      </c>
    </row>
    <row r="3264" spans="1:4" x14ac:dyDescent="0.35">
      <c r="A3264" s="202">
        <v>130</v>
      </c>
      <c r="B3264" t="s">
        <v>22</v>
      </c>
      <c r="C3264" s="203" t="s">
        <v>407</v>
      </c>
      <c r="D3264" t="s">
        <v>406</v>
      </c>
    </row>
    <row r="3265" spans="1:4" x14ac:dyDescent="0.35">
      <c r="A3265" s="202">
        <v>130</v>
      </c>
      <c r="B3265" t="s">
        <v>22</v>
      </c>
      <c r="C3265" s="203" t="s">
        <v>310</v>
      </c>
      <c r="D3265" t="s">
        <v>309</v>
      </c>
    </row>
    <row r="3266" spans="1:4" x14ac:dyDescent="0.35">
      <c r="A3266" s="202">
        <v>130</v>
      </c>
      <c r="B3266" t="s">
        <v>22</v>
      </c>
      <c r="C3266" s="203" t="s">
        <v>306</v>
      </c>
      <c r="D3266" t="s">
        <v>305</v>
      </c>
    </row>
    <row r="3267" spans="1:4" x14ac:dyDescent="0.35">
      <c r="A3267" s="202">
        <v>130</v>
      </c>
      <c r="B3267" t="s">
        <v>22</v>
      </c>
      <c r="C3267" s="203" t="s">
        <v>304</v>
      </c>
      <c r="D3267" t="s">
        <v>303</v>
      </c>
    </row>
    <row r="3268" spans="1:4" x14ac:dyDescent="0.35">
      <c r="A3268" s="202">
        <v>130</v>
      </c>
      <c r="B3268" t="s">
        <v>22</v>
      </c>
      <c r="C3268" s="203" t="s">
        <v>405</v>
      </c>
      <c r="D3268" t="s">
        <v>404</v>
      </c>
    </row>
    <row r="3269" spans="1:4" x14ac:dyDescent="0.35">
      <c r="A3269" s="202">
        <v>130</v>
      </c>
      <c r="B3269" t="s">
        <v>22</v>
      </c>
      <c r="C3269" s="203" t="s">
        <v>403</v>
      </c>
      <c r="D3269" t="s">
        <v>402</v>
      </c>
    </row>
    <row r="3270" spans="1:4" x14ac:dyDescent="0.35">
      <c r="A3270" s="202">
        <v>130</v>
      </c>
      <c r="B3270" t="s">
        <v>22</v>
      </c>
      <c r="C3270" s="203" t="s">
        <v>302</v>
      </c>
      <c r="D3270" t="s">
        <v>301</v>
      </c>
    </row>
    <row r="3271" spans="1:4" x14ac:dyDescent="0.35">
      <c r="A3271" s="202">
        <v>130</v>
      </c>
      <c r="B3271" t="s">
        <v>22</v>
      </c>
      <c r="C3271" s="203" t="s">
        <v>300</v>
      </c>
      <c r="D3271" t="s">
        <v>299</v>
      </c>
    </row>
    <row r="3272" spans="1:4" x14ac:dyDescent="0.35">
      <c r="A3272" s="202">
        <v>130</v>
      </c>
      <c r="B3272" t="s">
        <v>22</v>
      </c>
      <c r="C3272" s="201">
        <v>100105</v>
      </c>
      <c r="D3272" t="s">
        <v>429</v>
      </c>
    </row>
    <row r="3273" spans="1:4" x14ac:dyDescent="0.35">
      <c r="A3273" s="202">
        <v>130</v>
      </c>
      <c r="B3273" t="s">
        <v>22</v>
      </c>
      <c r="C3273" s="201">
        <v>100202</v>
      </c>
      <c r="D3273" t="s">
        <v>428</v>
      </c>
    </row>
    <row r="3274" spans="1:4" x14ac:dyDescent="0.35">
      <c r="A3274" s="202">
        <v>130</v>
      </c>
      <c r="B3274" t="s">
        <v>22</v>
      </c>
      <c r="C3274" s="201">
        <v>100299</v>
      </c>
      <c r="D3274" t="s">
        <v>427</v>
      </c>
    </row>
    <row r="3275" spans="1:4" x14ac:dyDescent="0.35">
      <c r="A3275" s="202">
        <v>130</v>
      </c>
      <c r="B3275" t="s">
        <v>22</v>
      </c>
      <c r="C3275" s="201">
        <v>110103</v>
      </c>
      <c r="D3275" t="s">
        <v>292</v>
      </c>
    </row>
    <row r="3276" spans="1:4" x14ac:dyDescent="0.35">
      <c r="A3276" s="202">
        <v>130</v>
      </c>
      <c r="B3276" t="s">
        <v>22</v>
      </c>
      <c r="C3276" s="201">
        <v>110201</v>
      </c>
      <c r="D3276" t="s">
        <v>291</v>
      </c>
    </row>
    <row r="3277" spans="1:4" x14ac:dyDescent="0.35">
      <c r="A3277" s="202">
        <v>130</v>
      </c>
      <c r="B3277" t="s">
        <v>22</v>
      </c>
      <c r="C3277" s="201">
        <v>110202</v>
      </c>
      <c r="D3277" t="s">
        <v>290</v>
      </c>
    </row>
    <row r="3278" spans="1:4" x14ac:dyDescent="0.35">
      <c r="A3278" s="202">
        <v>130</v>
      </c>
      <c r="B3278" t="s">
        <v>22</v>
      </c>
      <c r="C3278" s="201">
        <v>110301</v>
      </c>
      <c r="D3278" t="s">
        <v>289</v>
      </c>
    </row>
    <row r="3279" spans="1:4" x14ac:dyDescent="0.35">
      <c r="A3279" s="202">
        <v>130</v>
      </c>
      <c r="B3279" t="s">
        <v>22</v>
      </c>
      <c r="C3279" s="201">
        <v>110501</v>
      </c>
      <c r="D3279" t="s">
        <v>395</v>
      </c>
    </row>
    <row r="3280" spans="1:4" x14ac:dyDescent="0.35">
      <c r="A3280" s="202">
        <v>130</v>
      </c>
      <c r="B3280" t="s">
        <v>22</v>
      </c>
      <c r="C3280" s="201">
        <v>110701</v>
      </c>
      <c r="D3280" t="s">
        <v>394</v>
      </c>
    </row>
    <row r="3281" spans="1:4" x14ac:dyDescent="0.35">
      <c r="A3281" s="202">
        <v>130</v>
      </c>
      <c r="B3281" t="s">
        <v>22</v>
      </c>
      <c r="C3281" s="201">
        <v>110802</v>
      </c>
      <c r="D3281" t="s">
        <v>288</v>
      </c>
    </row>
    <row r="3282" spans="1:4" x14ac:dyDescent="0.35">
      <c r="A3282" s="202">
        <v>130</v>
      </c>
      <c r="B3282" t="s">
        <v>22</v>
      </c>
      <c r="C3282" s="201">
        <v>110901</v>
      </c>
      <c r="D3282" t="s">
        <v>393</v>
      </c>
    </row>
    <row r="3283" spans="1:4" x14ac:dyDescent="0.35">
      <c r="A3283" s="202">
        <v>130</v>
      </c>
      <c r="B3283" t="s">
        <v>22</v>
      </c>
      <c r="C3283" s="201">
        <v>110902</v>
      </c>
      <c r="D3283" t="s">
        <v>392</v>
      </c>
    </row>
    <row r="3284" spans="1:4" x14ac:dyDescent="0.35">
      <c r="A3284" s="202">
        <v>130</v>
      </c>
      <c r="B3284" t="s">
        <v>22</v>
      </c>
      <c r="C3284" s="201">
        <v>111001</v>
      </c>
      <c r="D3284" t="s">
        <v>287</v>
      </c>
    </row>
    <row r="3285" spans="1:4" x14ac:dyDescent="0.35">
      <c r="A3285" s="202">
        <v>130</v>
      </c>
      <c r="B3285" t="s">
        <v>22</v>
      </c>
      <c r="C3285" s="201">
        <v>111002</v>
      </c>
      <c r="D3285" t="s">
        <v>286</v>
      </c>
    </row>
    <row r="3286" spans="1:4" x14ac:dyDescent="0.35">
      <c r="A3286" s="202">
        <v>130</v>
      </c>
      <c r="B3286" t="s">
        <v>22</v>
      </c>
      <c r="C3286" s="201">
        <v>111003</v>
      </c>
      <c r="D3286" t="s">
        <v>285</v>
      </c>
    </row>
    <row r="3287" spans="1:4" x14ac:dyDescent="0.35">
      <c r="A3287" s="202">
        <v>130</v>
      </c>
      <c r="B3287" t="s">
        <v>22</v>
      </c>
      <c r="C3287" s="201">
        <v>111006</v>
      </c>
      <c r="D3287" t="s">
        <v>284</v>
      </c>
    </row>
    <row r="3288" spans="1:4" x14ac:dyDescent="0.35">
      <c r="A3288" s="202">
        <v>130</v>
      </c>
      <c r="B3288" t="s">
        <v>22</v>
      </c>
      <c r="C3288" s="201">
        <v>120401</v>
      </c>
      <c r="D3288" t="s">
        <v>283</v>
      </c>
    </row>
    <row r="3289" spans="1:4" x14ac:dyDescent="0.35">
      <c r="A3289" s="202">
        <v>130</v>
      </c>
      <c r="B3289" t="s">
        <v>22</v>
      </c>
      <c r="C3289" s="201">
        <v>120404</v>
      </c>
      <c r="D3289" t="s">
        <v>282</v>
      </c>
    </row>
    <row r="3290" spans="1:4" x14ac:dyDescent="0.35">
      <c r="A3290" s="202">
        <v>130</v>
      </c>
      <c r="B3290" t="s">
        <v>22</v>
      </c>
      <c r="C3290" s="201">
        <v>120406</v>
      </c>
      <c r="D3290" t="s">
        <v>281</v>
      </c>
    </row>
    <row r="3291" spans="1:4" x14ac:dyDescent="0.35">
      <c r="A3291" s="202">
        <v>130</v>
      </c>
      <c r="B3291" t="s">
        <v>22</v>
      </c>
      <c r="C3291" s="201">
        <v>120407</v>
      </c>
      <c r="D3291" t="s">
        <v>280</v>
      </c>
    </row>
    <row r="3292" spans="1:4" x14ac:dyDescent="0.35">
      <c r="A3292" s="202">
        <v>130</v>
      </c>
      <c r="B3292" t="s">
        <v>22</v>
      </c>
      <c r="C3292" s="201">
        <v>120411</v>
      </c>
      <c r="D3292" t="s">
        <v>279</v>
      </c>
    </row>
    <row r="3293" spans="1:4" x14ac:dyDescent="0.35">
      <c r="A3293" s="202">
        <v>130</v>
      </c>
      <c r="B3293" t="s">
        <v>22</v>
      </c>
      <c r="C3293" s="201">
        <v>120412</v>
      </c>
      <c r="D3293" t="s">
        <v>278</v>
      </c>
    </row>
    <row r="3294" spans="1:4" x14ac:dyDescent="0.35">
      <c r="A3294" s="202">
        <v>130</v>
      </c>
      <c r="B3294" t="s">
        <v>22</v>
      </c>
      <c r="C3294" s="201">
        <v>120413</v>
      </c>
      <c r="D3294" t="s">
        <v>277</v>
      </c>
    </row>
    <row r="3295" spans="1:4" x14ac:dyDescent="0.35">
      <c r="A3295" s="202">
        <v>130</v>
      </c>
      <c r="B3295" t="s">
        <v>22</v>
      </c>
      <c r="C3295" s="201">
        <v>120499</v>
      </c>
      <c r="D3295" t="s">
        <v>276</v>
      </c>
    </row>
    <row r="3296" spans="1:4" x14ac:dyDescent="0.35">
      <c r="A3296" s="202">
        <v>130</v>
      </c>
      <c r="B3296" t="s">
        <v>22</v>
      </c>
      <c r="C3296" s="201">
        <v>120500</v>
      </c>
      <c r="D3296" t="s">
        <v>275</v>
      </c>
    </row>
    <row r="3297" spans="1:4" x14ac:dyDescent="0.35">
      <c r="A3297" s="202">
        <v>130</v>
      </c>
      <c r="B3297" t="s">
        <v>22</v>
      </c>
      <c r="C3297" s="201">
        <v>120501</v>
      </c>
      <c r="D3297" t="s">
        <v>274</v>
      </c>
    </row>
    <row r="3298" spans="1:4" x14ac:dyDescent="0.35">
      <c r="A3298" s="202">
        <v>130</v>
      </c>
      <c r="B3298" t="s">
        <v>22</v>
      </c>
      <c r="C3298" s="201">
        <v>120502</v>
      </c>
      <c r="D3298" t="s">
        <v>515</v>
      </c>
    </row>
    <row r="3299" spans="1:4" x14ac:dyDescent="0.35">
      <c r="A3299" s="202">
        <v>130</v>
      </c>
      <c r="B3299" t="s">
        <v>22</v>
      </c>
      <c r="C3299" s="201">
        <v>120503</v>
      </c>
      <c r="D3299" t="s">
        <v>273</v>
      </c>
    </row>
    <row r="3300" spans="1:4" x14ac:dyDescent="0.35">
      <c r="A3300" s="202">
        <v>130</v>
      </c>
      <c r="B3300" t="s">
        <v>22</v>
      </c>
      <c r="C3300" s="201">
        <v>120504</v>
      </c>
      <c r="D3300" t="s">
        <v>272</v>
      </c>
    </row>
    <row r="3301" spans="1:4" x14ac:dyDescent="0.35">
      <c r="A3301" s="202">
        <v>130</v>
      </c>
      <c r="B3301" t="s">
        <v>22</v>
      </c>
      <c r="C3301" s="201">
        <v>120507</v>
      </c>
      <c r="D3301" t="s">
        <v>271</v>
      </c>
    </row>
    <row r="3302" spans="1:4" x14ac:dyDescent="0.35">
      <c r="A3302" s="202">
        <v>130</v>
      </c>
      <c r="B3302" t="s">
        <v>22</v>
      </c>
      <c r="C3302" s="201">
        <v>120509</v>
      </c>
      <c r="D3302" t="s">
        <v>270</v>
      </c>
    </row>
    <row r="3303" spans="1:4" x14ac:dyDescent="0.35">
      <c r="A3303" s="202">
        <v>130</v>
      </c>
      <c r="B3303" t="s">
        <v>22</v>
      </c>
      <c r="C3303" s="201">
        <v>120510</v>
      </c>
      <c r="D3303" t="s">
        <v>269</v>
      </c>
    </row>
    <row r="3304" spans="1:4" x14ac:dyDescent="0.35">
      <c r="A3304" s="202">
        <v>130</v>
      </c>
      <c r="B3304" t="s">
        <v>22</v>
      </c>
      <c r="C3304" s="201">
        <v>129999</v>
      </c>
      <c r="D3304" t="s">
        <v>528</v>
      </c>
    </row>
    <row r="3305" spans="1:4" x14ac:dyDescent="0.35">
      <c r="A3305" s="202">
        <v>130</v>
      </c>
      <c r="B3305" t="s">
        <v>22</v>
      </c>
      <c r="C3305" s="201">
        <v>131102</v>
      </c>
      <c r="D3305" t="s">
        <v>268</v>
      </c>
    </row>
    <row r="3306" spans="1:4" x14ac:dyDescent="0.35">
      <c r="A3306" s="202">
        <v>130</v>
      </c>
      <c r="B3306" t="s">
        <v>22</v>
      </c>
      <c r="C3306" s="201">
        <v>131199</v>
      </c>
      <c r="D3306" t="s">
        <v>267</v>
      </c>
    </row>
    <row r="3307" spans="1:4" x14ac:dyDescent="0.35">
      <c r="A3307" s="202">
        <v>130</v>
      </c>
      <c r="B3307" t="s">
        <v>22</v>
      </c>
      <c r="C3307" s="201">
        <v>131201</v>
      </c>
      <c r="D3307" t="s">
        <v>388</v>
      </c>
    </row>
    <row r="3308" spans="1:4" x14ac:dyDescent="0.35">
      <c r="A3308" s="202">
        <v>130</v>
      </c>
      <c r="B3308" t="s">
        <v>22</v>
      </c>
      <c r="C3308" s="201">
        <v>131211</v>
      </c>
      <c r="D3308" t="s">
        <v>382</v>
      </c>
    </row>
    <row r="3309" spans="1:4" x14ac:dyDescent="0.35">
      <c r="A3309" s="202">
        <v>130</v>
      </c>
      <c r="B3309" t="s">
        <v>22</v>
      </c>
      <c r="C3309" s="201">
        <v>131314</v>
      </c>
      <c r="D3309" t="s">
        <v>425</v>
      </c>
    </row>
    <row r="3310" spans="1:4" x14ac:dyDescent="0.35">
      <c r="A3310" s="202">
        <v>130</v>
      </c>
      <c r="B3310" t="s">
        <v>22</v>
      </c>
      <c r="C3310" s="201">
        <v>150506</v>
      </c>
      <c r="D3310" t="s">
        <v>265</v>
      </c>
    </row>
    <row r="3311" spans="1:4" x14ac:dyDescent="0.35">
      <c r="A3311" s="202">
        <v>130</v>
      </c>
      <c r="B3311" t="s">
        <v>22</v>
      </c>
      <c r="C3311" s="201">
        <v>150507</v>
      </c>
      <c r="D3311" t="s">
        <v>264</v>
      </c>
    </row>
    <row r="3312" spans="1:4" x14ac:dyDescent="0.35">
      <c r="A3312" s="202">
        <v>130</v>
      </c>
      <c r="B3312" t="s">
        <v>22</v>
      </c>
      <c r="C3312" s="201">
        <v>150508</v>
      </c>
      <c r="D3312" t="s">
        <v>263</v>
      </c>
    </row>
    <row r="3313" spans="1:4" x14ac:dyDescent="0.35">
      <c r="A3313" s="202">
        <v>130</v>
      </c>
      <c r="B3313" t="s">
        <v>22</v>
      </c>
      <c r="C3313" s="201">
        <v>150701</v>
      </c>
      <c r="D3313" t="s">
        <v>262</v>
      </c>
    </row>
    <row r="3314" spans="1:4" x14ac:dyDescent="0.35">
      <c r="A3314" s="202">
        <v>130</v>
      </c>
      <c r="B3314" t="s">
        <v>22</v>
      </c>
      <c r="C3314" s="201">
        <v>150705</v>
      </c>
      <c r="D3314" t="s">
        <v>261</v>
      </c>
    </row>
    <row r="3315" spans="1:4" x14ac:dyDescent="0.35">
      <c r="A3315" s="202">
        <v>130</v>
      </c>
      <c r="B3315" t="s">
        <v>22</v>
      </c>
      <c r="C3315" s="201">
        <v>150803</v>
      </c>
      <c r="D3315" t="s">
        <v>260</v>
      </c>
    </row>
    <row r="3316" spans="1:4" x14ac:dyDescent="0.35">
      <c r="A3316" s="202">
        <v>130</v>
      </c>
      <c r="B3316" t="s">
        <v>22</v>
      </c>
      <c r="C3316" s="201">
        <v>150807</v>
      </c>
      <c r="D3316" t="s">
        <v>259</v>
      </c>
    </row>
    <row r="3317" spans="1:4" x14ac:dyDescent="0.35">
      <c r="A3317" s="202">
        <v>130</v>
      </c>
      <c r="B3317" t="s">
        <v>22</v>
      </c>
      <c r="C3317" s="201">
        <v>151102</v>
      </c>
      <c r="D3317" t="s">
        <v>514</v>
      </c>
    </row>
    <row r="3318" spans="1:4" x14ac:dyDescent="0.35">
      <c r="A3318" s="202">
        <v>130</v>
      </c>
      <c r="B3318" t="s">
        <v>22</v>
      </c>
      <c r="C3318" s="201">
        <v>151301</v>
      </c>
      <c r="D3318" t="s">
        <v>258</v>
      </c>
    </row>
    <row r="3319" spans="1:4" x14ac:dyDescent="0.35">
      <c r="A3319" s="202">
        <v>130</v>
      </c>
      <c r="B3319" t="s">
        <v>22</v>
      </c>
      <c r="C3319" s="201">
        <v>151302</v>
      </c>
      <c r="D3319" t="s">
        <v>257</v>
      </c>
    </row>
    <row r="3320" spans="1:4" x14ac:dyDescent="0.35">
      <c r="A3320" s="202">
        <v>130</v>
      </c>
      <c r="B3320" t="s">
        <v>22</v>
      </c>
      <c r="C3320" s="201">
        <v>151307</v>
      </c>
      <c r="D3320" t="s">
        <v>254</v>
      </c>
    </row>
    <row r="3321" spans="1:4" x14ac:dyDescent="0.35">
      <c r="A3321" s="202">
        <v>130</v>
      </c>
      <c r="B3321" t="s">
        <v>22</v>
      </c>
      <c r="C3321" s="201">
        <v>151399</v>
      </c>
      <c r="D3321" t="s">
        <v>537</v>
      </c>
    </row>
    <row r="3322" spans="1:4" x14ac:dyDescent="0.35">
      <c r="A3322" s="202">
        <v>130</v>
      </c>
      <c r="B3322" t="s">
        <v>22</v>
      </c>
      <c r="C3322" s="201">
        <v>190505</v>
      </c>
      <c r="D3322" t="s">
        <v>252</v>
      </c>
    </row>
    <row r="3323" spans="1:4" x14ac:dyDescent="0.35">
      <c r="A3323" s="202">
        <v>130</v>
      </c>
      <c r="B3323" t="s">
        <v>22</v>
      </c>
      <c r="C3323" s="201">
        <v>190710</v>
      </c>
      <c r="D3323" t="s">
        <v>370</v>
      </c>
    </row>
    <row r="3324" spans="1:4" x14ac:dyDescent="0.35">
      <c r="A3324" s="202">
        <v>130</v>
      </c>
      <c r="B3324" t="s">
        <v>22</v>
      </c>
      <c r="C3324" s="201">
        <v>260210</v>
      </c>
      <c r="D3324" t="s">
        <v>251</v>
      </c>
    </row>
    <row r="3325" spans="1:4" x14ac:dyDescent="0.35">
      <c r="A3325" s="202">
        <v>130</v>
      </c>
      <c r="B3325" t="s">
        <v>22</v>
      </c>
      <c r="C3325" s="201">
        <v>261006</v>
      </c>
      <c r="D3325" t="s">
        <v>250</v>
      </c>
    </row>
    <row r="3326" spans="1:4" x14ac:dyDescent="0.35">
      <c r="A3326" s="202">
        <v>130</v>
      </c>
      <c r="B3326" t="s">
        <v>22</v>
      </c>
      <c r="C3326" s="201">
        <v>302502</v>
      </c>
      <c r="D3326" t="s">
        <v>368</v>
      </c>
    </row>
    <row r="3327" spans="1:4" x14ac:dyDescent="0.35">
      <c r="A3327" s="202">
        <v>130</v>
      </c>
      <c r="B3327" t="s">
        <v>22</v>
      </c>
      <c r="C3327" s="201">
        <v>303301</v>
      </c>
      <c r="D3327" t="s">
        <v>248</v>
      </c>
    </row>
    <row r="3328" spans="1:4" x14ac:dyDescent="0.35">
      <c r="A3328" s="202">
        <v>130</v>
      </c>
      <c r="B3328" t="s">
        <v>22</v>
      </c>
      <c r="C3328" s="201">
        <v>303401</v>
      </c>
      <c r="D3328" t="s">
        <v>247</v>
      </c>
    </row>
    <row r="3329" spans="1:4" x14ac:dyDescent="0.35">
      <c r="A3329" s="202">
        <v>130</v>
      </c>
      <c r="B3329" t="s">
        <v>22</v>
      </c>
      <c r="C3329" s="201">
        <v>304101</v>
      </c>
      <c r="D3329" t="s">
        <v>246</v>
      </c>
    </row>
    <row r="3330" spans="1:4" x14ac:dyDescent="0.35">
      <c r="A3330" s="202">
        <v>130</v>
      </c>
      <c r="B3330" t="s">
        <v>22</v>
      </c>
      <c r="C3330" s="201">
        <v>304401</v>
      </c>
      <c r="D3330" t="s">
        <v>245</v>
      </c>
    </row>
    <row r="3331" spans="1:4" x14ac:dyDescent="0.35">
      <c r="A3331" s="202">
        <v>130</v>
      </c>
      <c r="B3331" t="s">
        <v>22</v>
      </c>
      <c r="C3331" s="201">
        <v>310302</v>
      </c>
      <c r="D3331" t="s">
        <v>434</v>
      </c>
    </row>
    <row r="3332" spans="1:4" x14ac:dyDescent="0.35">
      <c r="A3332" s="202">
        <v>130</v>
      </c>
      <c r="B3332" t="s">
        <v>22</v>
      </c>
      <c r="C3332" s="201">
        <v>310501</v>
      </c>
      <c r="D3332" t="s">
        <v>423</v>
      </c>
    </row>
    <row r="3333" spans="1:4" x14ac:dyDescent="0.35">
      <c r="A3333" s="202">
        <v>130</v>
      </c>
      <c r="B3333" t="s">
        <v>22</v>
      </c>
      <c r="C3333" s="201">
        <v>310504</v>
      </c>
      <c r="D3333" t="s">
        <v>422</v>
      </c>
    </row>
    <row r="3334" spans="1:4" x14ac:dyDescent="0.35">
      <c r="A3334" s="202">
        <v>130</v>
      </c>
      <c r="B3334" t="s">
        <v>22</v>
      </c>
      <c r="C3334" s="201">
        <v>310507</v>
      </c>
      <c r="D3334" t="s">
        <v>421</v>
      </c>
    </row>
    <row r="3335" spans="1:4" x14ac:dyDescent="0.35">
      <c r="A3335" s="202">
        <v>130</v>
      </c>
      <c r="B3335" t="s">
        <v>22</v>
      </c>
      <c r="C3335" s="201">
        <v>310601</v>
      </c>
      <c r="D3335" t="s">
        <v>367</v>
      </c>
    </row>
    <row r="3336" spans="1:4" x14ac:dyDescent="0.35">
      <c r="A3336" s="202">
        <v>130</v>
      </c>
      <c r="B3336" t="s">
        <v>22</v>
      </c>
      <c r="C3336" s="201">
        <v>400509</v>
      </c>
      <c r="D3336" t="s">
        <v>244</v>
      </c>
    </row>
    <row r="3337" spans="1:4" x14ac:dyDescent="0.35">
      <c r="A3337" s="202">
        <v>130</v>
      </c>
      <c r="B3337" t="s">
        <v>22</v>
      </c>
      <c r="C3337" s="201">
        <v>410399</v>
      </c>
      <c r="D3337" t="s">
        <v>243</v>
      </c>
    </row>
    <row r="3338" spans="1:4" x14ac:dyDescent="0.35">
      <c r="A3338" s="202">
        <v>130</v>
      </c>
      <c r="B3338" t="s">
        <v>22</v>
      </c>
      <c r="C3338" s="201">
        <v>419999</v>
      </c>
      <c r="D3338" t="s">
        <v>242</v>
      </c>
    </row>
    <row r="3339" spans="1:4" x14ac:dyDescent="0.35">
      <c r="A3339" s="202">
        <v>130</v>
      </c>
      <c r="B3339" t="s">
        <v>22</v>
      </c>
      <c r="C3339" s="201">
        <v>430107</v>
      </c>
      <c r="D3339" t="s">
        <v>237</v>
      </c>
    </row>
    <row r="3340" spans="1:4" x14ac:dyDescent="0.35">
      <c r="A3340" s="202">
        <v>130</v>
      </c>
      <c r="B3340" t="s">
        <v>22</v>
      </c>
      <c r="C3340" s="201">
        <v>430109</v>
      </c>
      <c r="D3340" t="s">
        <v>364</v>
      </c>
    </row>
    <row r="3341" spans="1:4" x14ac:dyDescent="0.35">
      <c r="A3341" s="202">
        <v>130</v>
      </c>
      <c r="B3341" t="s">
        <v>22</v>
      </c>
      <c r="C3341" s="201">
        <v>430115</v>
      </c>
      <c r="D3341" t="s">
        <v>235</v>
      </c>
    </row>
    <row r="3342" spans="1:4" x14ac:dyDescent="0.35">
      <c r="A3342" s="202">
        <v>130</v>
      </c>
      <c r="B3342" t="s">
        <v>22</v>
      </c>
      <c r="C3342" s="201">
        <v>430120</v>
      </c>
      <c r="D3342" t="s">
        <v>233</v>
      </c>
    </row>
    <row r="3343" spans="1:4" x14ac:dyDescent="0.35">
      <c r="A3343" s="202">
        <v>130</v>
      </c>
      <c r="B3343" t="s">
        <v>22</v>
      </c>
      <c r="C3343" s="201">
        <v>430122</v>
      </c>
      <c r="D3343" t="s">
        <v>232</v>
      </c>
    </row>
    <row r="3344" spans="1:4" x14ac:dyDescent="0.35">
      <c r="A3344" s="202">
        <v>130</v>
      </c>
      <c r="B3344" t="s">
        <v>22</v>
      </c>
      <c r="C3344" s="201">
        <v>430123</v>
      </c>
      <c r="D3344" t="s">
        <v>231</v>
      </c>
    </row>
    <row r="3345" spans="1:4" x14ac:dyDescent="0.35">
      <c r="A3345" s="202">
        <v>130</v>
      </c>
      <c r="B3345" t="s">
        <v>22</v>
      </c>
      <c r="C3345" s="201">
        <v>430403</v>
      </c>
      <c r="D3345" t="s">
        <v>225</v>
      </c>
    </row>
    <row r="3346" spans="1:4" x14ac:dyDescent="0.35">
      <c r="A3346" s="202">
        <v>130</v>
      </c>
      <c r="B3346" t="s">
        <v>22</v>
      </c>
      <c r="C3346" s="201">
        <v>430405</v>
      </c>
      <c r="D3346" t="s">
        <v>223</v>
      </c>
    </row>
    <row r="3347" spans="1:4" x14ac:dyDescent="0.35">
      <c r="A3347" s="202">
        <v>130</v>
      </c>
      <c r="B3347" t="s">
        <v>22</v>
      </c>
      <c r="C3347" s="201">
        <v>440000</v>
      </c>
      <c r="D3347" t="s">
        <v>220</v>
      </c>
    </row>
    <row r="3348" spans="1:4" x14ac:dyDescent="0.35">
      <c r="A3348" s="202">
        <v>130</v>
      </c>
      <c r="B3348" t="s">
        <v>22</v>
      </c>
      <c r="C3348" s="201">
        <v>440701</v>
      </c>
      <c r="D3348" t="s">
        <v>358</v>
      </c>
    </row>
    <row r="3349" spans="1:4" x14ac:dyDescent="0.35">
      <c r="A3349" s="202">
        <v>130</v>
      </c>
      <c r="B3349" t="s">
        <v>22</v>
      </c>
      <c r="C3349" s="201">
        <v>440702</v>
      </c>
      <c r="D3349" t="s">
        <v>509</v>
      </c>
    </row>
    <row r="3350" spans="1:4" x14ac:dyDescent="0.35">
      <c r="A3350" s="202">
        <v>130</v>
      </c>
      <c r="B3350" t="s">
        <v>22</v>
      </c>
      <c r="C3350" s="201">
        <v>460302</v>
      </c>
      <c r="D3350" t="s">
        <v>420</v>
      </c>
    </row>
    <row r="3351" spans="1:4" x14ac:dyDescent="0.35">
      <c r="A3351" s="202">
        <v>130</v>
      </c>
      <c r="B3351" t="s">
        <v>22</v>
      </c>
      <c r="C3351" s="201">
        <v>460401</v>
      </c>
      <c r="D3351" t="s">
        <v>217</v>
      </c>
    </row>
    <row r="3352" spans="1:4" x14ac:dyDescent="0.35">
      <c r="A3352" s="202">
        <v>130</v>
      </c>
      <c r="B3352" t="s">
        <v>22</v>
      </c>
      <c r="C3352" s="201">
        <v>460413</v>
      </c>
      <c r="D3352" t="s">
        <v>433</v>
      </c>
    </row>
    <row r="3353" spans="1:4" x14ac:dyDescent="0.35">
      <c r="A3353" s="202">
        <v>130</v>
      </c>
      <c r="B3353" t="s">
        <v>22</v>
      </c>
      <c r="C3353" s="201">
        <v>470110</v>
      </c>
      <c r="D3353" t="s">
        <v>417</v>
      </c>
    </row>
    <row r="3354" spans="1:4" x14ac:dyDescent="0.35">
      <c r="A3354" s="202">
        <v>130</v>
      </c>
      <c r="B3354" t="s">
        <v>22</v>
      </c>
      <c r="C3354" s="201">
        <v>470303</v>
      </c>
      <c r="D3354" t="s">
        <v>214</v>
      </c>
    </row>
    <row r="3355" spans="1:4" x14ac:dyDescent="0.35">
      <c r="A3355" s="202">
        <v>130</v>
      </c>
      <c r="B3355" t="s">
        <v>22</v>
      </c>
      <c r="C3355" s="201">
        <v>470600</v>
      </c>
      <c r="D3355" t="s">
        <v>211</v>
      </c>
    </row>
    <row r="3356" spans="1:4" x14ac:dyDescent="0.35">
      <c r="A3356" s="202">
        <v>130</v>
      </c>
      <c r="B3356" t="s">
        <v>22</v>
      </c>
      <c r="C3356" s="201">
        <v>470604</v>
      </c>
      <c r="D3356" t="s">
        <v>210</v>
      </c>
    </row>
    <row r="3357" spans="1:4" x14ac:dyDescent="0.35">
      <c r="A3357" s="202">
        <v>130</v>
      </c>
      <c r="B3357" t="s">
        <v>22</v>
      </c>
      <c r="C3357" s="201">
        <v>470612</v>
      </c>
      <c r="D3357" t="s">
        <v>206</v>
      </c>
    </row>
    <row r="3358" spans="1:4" x14ac:dyDescent="0.35">
      <c r="A3358" s="202">
        <v>130</v>
      </c>
      <c r="B3358" t="s">
        <v>22</v>
      </c>
      <c r="C3358" s="201">
        <v>470613</v>
      </c>
      <c r="D3358" t="s">
        <v>205</v>
      </c>
    </row>
    <row r="3359" spans="1:4" x14ac:dyDescent="0.35">
      <c r="A3359" s="202">
        <v>130</v>
      </c>
      <c r="B3359" t="s">
        <v>22</v>
      </c>
      <c r="C3359" s="201">
        <v>470614</v>
      </c>
      <c r="D3359" t="s">
        <v>204</v>
      </c>
    </row>
    <row r="3360" spans="1:4" x14ac:dyDescent="0.35">
      <c r="A3360" s="202">
        <v>130</v>
      </c>
      <c r="B3360" t="s">
        <v>22</v>
      </c>
      <c r="C3360" s="201">
        <v>470617</v>
      </c>
      <c r="D3360" t="s">
        <v>203</v>
      </c>
    </row>
    <row r="3361" spans="1:4" x14ac:dyDescent="0.35">
      <c r="A3361" s="202">
        <v>130</v>
      </c>
      <c r="B3361" t="s">
        <v>22</v>
      </c>
      <c r="C3361" s="201">
        <v>470618</v>
      </c>
      <c r="D3361" t="s">
        <v>202</v>
      </c>
    </row>
    <row r="3362" spans="1:4" x14ac:dyDescent="0.35">
      <c r="A3362" s="202">
        <v>130</v>
      </c>
      <c r="B3362" t="s">
        <v>22</v>
      </c>
      <c r="C3362" s="201">
        <v>470701</v>
      </c>
      <c r="D3362" t="s">
        <v>201</v>
      </c>
    </row>
    <row r="3363" spans="1:4" x14ac:dyDescent="0.35">
      <c r="A3363" s="202">
        <v>130</v>
      </c>
      <c r="B3363" t="s">
        <v>22</v>
      </c>
      <c r="C3363" s="201">
        <v>470705</v>
      </c>
      <c r="D3363" t="s">
        <v>198</v>
      </c>
    </row>
    <row r="3364" spans="1:4" x14ac:dyDescent="0.35">
      <c r="A3364" s="202">
        <v>130</v>
      </c>
      <c r="B3364" t="s">
        <v>22</v>
      </c>
      <c r="C3364" s="201">
        <v>470706</v>
      </c>
      <c r="D3364" t="s">
        <v>197</v>
      </c>
    </row>
    <row r="3365" spans="1:4" x14ac:dyDescent="0.35">
      <c r="A3365" s="202">
        <v>130</v>
      </c>
      <c r="B3365" t="s">
        <v>22</v>
      </c>
      <c r="C3365" s="201">
        <v>480501</v>
      </c>
      <c r="D3365" t="s">
        <v>546</v>
      </c>
    </row>
    <row r="3366" spans="1:4" x14ac:dyDescent="0.35">
      <c r="A3366" s="202">
        <v>130</v>
      </c>
      <c r="B3366" t="s">
        <v>22</v>
      </c>
      <c r="C3366" s="201">
        <v>480510</v>
      </c>
      <c r="D3366" t="s">
        <v>550</v>
      </c>
    </row>
    <row r="3367" spans="1:4" x14ac:dyDescent="0.35">
      <c r="A3367" s="202">
        <v>130</v>
      </c>
      <c r="B3367" t="s">
        <v>22</v>
      </c>
      <c r="C3367" s="201">
        <v>490102</v>
      </c>
      <c r="D3367" t="s">
        <v>195</v>
      </c>
    </row>
    <row r="3368" spans="1:4" x14ac:dyDescent="0.35">
      <c r="A3368" s="202">
        <v>130</v>
      </c>
      <c r="B3368" t="s">
        <v>22</v>
      </c>
      <c r="C3368" s="201">
        <v>490108</v>
      </c>
      <c r="D3368" t="s">
        <v>193</v>
      </c>
    </row>
    <row r="3369" spans="1:4" x14ac:dyDescent="0.35">
      <c r="A3369" s="202">
        <v>130</v>
      </c>
      <c r="B3369" t="s">
        <v>22</v>
      </c>
      <c r="C3369" s="201">
        <v>490205</v>
      </c>
      <c r="D3369" t="s">
        <v>192</v>
      </c>
    </row>
    <row r="3370" spans="1:4" x14ac:dyDescent="0.35">
      <c r="A3370" s="202">
        <v>130</v>
      </c>
      <c r="B3370" t="s">
        <v>22</v>
      </c>
      <c r="C3370" s="201">
        <v>510001</v>
      </c>
      <c r="D3370" t="s">
        <v>190</v>
      </c>
    </row>
    <row r="3371" spans="1:4" x14ac:dyDescent="0.35">
      <c r="A3371" s="202">
        <v>130</v>
      </c>
      <c r="B3371" t="s">
        <v>22</v>
      </c>
      <c r="C3371" s="201">
        <v>510601</v>
      </c>
      <c r="D3371" t="s">
        <v>414</v>
      </c>
    </row>
    <row r="3372" spans="1:4" x14ac:dyDescent="0.35">
      <c r="A3372" s="202">
        <v>130</v>
      </c>
      <c r="B3372" t="s">
        <v>22</v>
      </c>
      <c r="C3372" s="201">
        <v>510602</v>
      </c>
      <c r="D3372" t="s">
        <v>189</v>
      </c>
    </row>
    <row r="3373" spans="1:4" x14ac:dyDescent="0.35">
      <c r="A3373" s="202">
        <v>130</v>
      </c>
      <c r="B3373" t="s">
        <v>22</v>
      </c>
      <c r="C3373" s="201">
        <v>510701</v>
      </c>
      <c r="D3373" t="s">
        <v>187</v>
      </c>
    </row>
    <row r="3374" spans="1:4" x14ac:dyDescent="0.35">
      <c r="A3374" s="202">
        <v>130</v>
      </c>
      <c r="B3374" t="s">
        <v>22</v>
      </c>
      <c r="C3374" s="201">
        <v>510706</v>
      </c>
      <c r="D3374" t="s">
        <v>185</v>
      </c>
    </row>
    <row r="3375" spans="1:4" x14ac:dyDescent="0.35">
      <c r="A3375" s="202">
        <v>130</v>
      </c>
      <c r="B3375" t="s">
        <v>22</v>
      </c>
      <c r="C3375" s="201">
        <v>510709</v>
      </c>
      <c r="D3375" t="s">
        <v>184</v>
      </c>
    </row>
    <row r="3376" spans="1:4" x14ac:dyDescent="0.35">
      <c r="A3376" s="202">
        <v>130</v>
      </c>
      <c r="B3376" t="s">
        <v>22</v>
      </c>
      <c r="C3376" s="201">
        <v>510710</v>
      </c>
      <c r="D3376" t="s">
        <v>183</v>
      </c>
    </row>
    <row r="3377" spans="1:4" x14ac:dyDescent="0.35">
      <c r="A3377" s="202">
        <v>130</v>
      </c>
      <c r="B3377" t="s">
        <v>22</v>
      </c>
      <c r="C3377" s="201">
        <v>510711</v>
      </c>
      <c r="D3377" t="s">
        <v>182</v>
      </c>
    </row>
    <row r="3378" spans="1:4" x14ac:dyDescent="0.35">
      <c r="A3378" s="202">
        <v>130</v>
      </c>
      <c r="B3378" t="s">
        <v>22</v>
      </c>
      <c r="C3378" s="201">
        <v>510712</v>
      </c>
      <c r="D3378" t="s">
        <v>181</v>
      </c>
    </row>
    <row r="3379" spans="1:4" x14ac:dyDescent="0.35">
      <c r="A3379" s="202">
        <v>130</v>
      </c>
      <c r="B3379" t="s">
        <v>22</v>
      </c>
      <c r="C3379" s="201">
        <v>510714</v>
      </c>
      <c r="D3379" t="s">
        <v>180</v>
      </c>
    </row>
    <row r="3380" spans="1:4" x14ac:dyDescent="0.35">
      <c r="A3380" s="202">
        <v>130</v>
      </c>
      <c r="B3380" t="s">
        <v>22</v>
      </c>
      <c r="C3380" s="201">
        <v>510716</v>
      </c>
      <c r="D3380" t="s">
        <v>179</v>
      </c>
    </row>
    <row r="3381" spans="1:4" x14ac:dyDescent="0.35">
      <c r="A3381" s="202">
        <v>130</v>
      </c>
      <c r="B3381" t="s">
        <v>22</v>
      </c>
      <c r="C3381" s="201">
        <v>510801</v>
      </c>
      <c r="D3381" t="s">
        <v>178</v>
      </c>
    </row>
    <row r="3382" spans="1:4" x14ac:dyDescent="0.35">
      <c r="A3382" s="202">
        <v>130</v>
      </c>
      <c r="B3382" t="s">
        <v>22</v>
      </c>
      <c r="C3382" s="201">
        <v>510803</v>
      </c>
      <c r="D3382" t="s">
        <v>177</v>
      </c>
    </row>
    <row r="3383" spans="1:4" x14ac:dyDescent="0.35">
      <c r="A3383" s="202">
        <v>130</v>
      </c>
      <c r="B3383" t="s">
        <v>22</v>
      </c>
      <c r="C3383" s="201">
        <v>510805</v>
      </c>
      <c r="D3383" t="s">
        <v>176</v>
      </c>
    </row>
    <row r="3384" spans="1:4" x14ac:dyDescent="0.35">
      <c r="A3384" s="202">
        <v>130</v>
      </c>
      <c r="B3384" t="s">
        <v>22</v>
      </c>
      <c r="C3384" s="201">
        <v>510806</v>
      </c>
      <c r="D3384" t="s">
        <v>175</v>
      </c>
    </row>
    <row r="3385" spans="1:4" x14ac:dyDescent="0.35">
      <c r="A3385" s="202">
        <v>130</v>
      </c>
      <c r="B3385" t="s">
        <v>22</v>
      </c>
      <c r="C3385" s="201">
        <v>510809</v>
      </c>
      <c r="D3385" t="s">
        <v>174</v>
      </c>
    </row>
    <row r="3386" spans="1:4" x14ac:dyDescent="0.35">
      <c r="A3386" s="202">
        <v>130</v>
      </c>
      <c r="B3386" t="s">
        <v>22</v>
      </c>
      <c r="C3386" s="201">
        <v>510811</v>
      </c>
      <c r="D3386" t="s">
        <v>173</v>
      </c>
    </row>
    <row r="3387" spans="1:4" x14ac:dyDescent="0.35">
      <c r="A3387" s="202">
        <v>130</v>
      </c>
      <c r="B3387" t="s">
        <v>22</v>
      </c>
      <c r="C3387" s="201">
        <v>510813</v>
      </c>
      <c r="D3387" t="s">
        <v>172</v>
      </c>
    </row>
    <row r="3388" spans="1:4" x14ac:dyDescent="0.35">
      <c r="A3388" s="202">
        <v>130</v>
      </c>
      <c r="B3388" t="s">
        <v>22</v>
      </c>
      <c r="C3388" s="201">
        <v>510901</v>
      </c>
      <c r="D3388" t="s">
        <v>171</v>
      </c>
    </row>
    <row r="3389" spans="1:4" x14ac:dyDescent="0.35">
      <c r="A3389" s="202">
        <v>130</v>
      </c>
      <c r="B3389" t="s">
        <v>22</v>
      </c>
      <c r="C3389" s="201">
        <v>510902</v>
      </c>
      <c r="D3389" t="s">
        <v>170</v>
      </c>
    </row>
    <row r="3390" spans="1:4" x14ac:dyDescent="0.35">
      <c r="A3390" s="202">
        <v>130</v>
      </c>
      <c r="B3390" t="s">
        <v>22</v>
      </c>
      <c r="C3390" s="201">
        <v>510906</v>
      </c>
      <c r="D3390" t="s">
        <v>169</v>
      </c>
    </row>
    <row r="3391" spans="1:4" x14ac:dyDescent="0.35">
      <c r="A3391" s="202">
        <v>130</v>
      </c>
      <c r="B3391" t="s">
        <v>22</v>
      </c>
      <c r="C3391" s="201">
        <v>510907</v>
      </c>
      <c r="D3391" t="s">
        <v>168</v>
      </c>
    </row>
    <row r="3392" spans="1:4" x14ac:dyDescent="0.35">
      <c r="A3392" s="202">
        <v>130</v>
      </c>
      <c r="B3392" t="s">
        <v>22</v>
      </c>
      <c r="C3392" s="201">
        <v>510908</v>
      </c>
      <c r="D3392" t="s">
        <v>167</v>
      </c>
    </row>
    <row r="3393" spans="1:4" x14ac:dyDescent="0.35">
      <c r="A3393" s="202">
        <v>130</v>
      </c>
      <c r="B3393" t="s">
        <v>22</v>
      </c>
      <c r="C3393" s="201">
        <v>510909</v>
      </c>
      <c r="D3393" t="s">
        <v>166</v>
      </c>
    </row>
    <row r="3394" spans="1:4" x14ac:dyDescent="0.35">
      <c r="A3394" s="202">
        <v>130</v>
      </c>
      <c r="B3394" t="s">
        <v>22</v>
      </c>
      <c r="C3394" s="201">
        <v>510910</v>
      </c>
      <c r="D3394" t="s">
        <v>165</v>
      </c>
    </row>
    <row r="3395" spans="1:4" x14ac:dyDescent="0.35">
      <c r="A3395" s="202">
        <v>130</v>
      </c>
      <c r="B3395" t="s">
        <v>22</v>
      </c>
      <c r="C3395" s="201">
        <v>510915</v>
      </c>
      <c r="D3395" t="s">
        <v>163</v>
      </c>
    </row>
    <row r="3396" spans="1:4" x14ac:dyDescent="0.35">
      <c r="A3396" s="202">
        <v>130</v>
      </c>
      <c r="B3396" t="s">
        <v>22</v>
      </c>
      <c r="C3396" s="201">
        <v>510916</v>
      </c>
      <c r="D3396" t="s">
        <v>162</v>
      </c>
    </row>
    <row r="3397" spans="1:4" x14ac:dyDescent="0.35">
      <c r="A3397" s="202">
        <v>130</v>
      </c>
      <c r="B3397" t="s">
        <v>22</v>
      </c>
      <c r="C3397" s="201">
        <v>510920</v>
      </c>
      <c r="D3397" t="s">
        <v>160</v>
      </c>
    </row>
    <row r="3398" spans="1:4" x14ac:dyDescent="0.35">
      <c r="A3398" s="202">
        <v>130</v>
      </c>
      <c r="B3398" t="s">
        <v>22</v>
      </c>
      <c r="C3398" s="201">
        <v>511009</v>
      </c>
      <c r="D3398" t="s">
        <v>159</v>
      </c>
    </row>
    <row r="3399" spans="1:4" x14ac:dyDescent="0.35">
      <c r="A3399" s="202">
        <v>130</v>
      </c>
      <c r="B3399" t="s">
        <v>22</v>
      </c>
      <c r="C3399" s="201">
        <v>511012</v>
      </c>
      <c r="D3399" t="s">
        <v>158</v>
      </c>
    </row>
    <row r="3400" spans="1:4" x14ac:dyDescent="0.35">
      <c r="A3400" s="202">
        <v>130</v>
      </c>
      <c r="B3400" t="s">
        <v>22</v>
      </c>
      <c r="C3400" s="201">
        <v>511504</v>
      </c>
      <c r="D3400" t="s">
        <v>157</v>
      </c>
    </row>
    <row r="3401" spans="1:4" x14ac:dyDescent="0.35">
      <c r="A3401" s="202">
        <v>130</v>
      </c>
      <c r="B3401" t="s">
        <v>22</v>
      </c>
      <c r="C3401" s="201">
        <v>511801</v>
      </c>
      <c r="D3401" t="s">
        <v>454</v>
      </c>
    </row>
    <row r="3402" spans="1:4" x14ac:dyDescent="0.35">
      <c r="A3402" s="202">
        <v>130</v>
      </c>
      <c r="B3402" t="s">
        <v>22</v>
      </c>
      <c r="C3402" s="201">
        <v>511802</v>
      </c>
      <c r="D3402" t="s">
        <v>344</v>
      </c>
    </row>
    <row r="3403" spans="1:4" x14ac:dyDescent="0.35">
      <c r="A3403" s="202">
        <v>130</v>
      </c>
      <c r="B3403" t="s">
        <v>22</v>
      </c>
      <c r="C3403" s="201">
        <v>511803</v>
      </c>
      <c r="D3403" t="s">
        <v>343</v>
      </c>
    </row>
    <row r="3404" spans="1:4" x14ac:dyDescent="0.35">
      <c r="A3404" s="202">
        <v>130</v>
      </c>
      <c r="B3404" t="s">
        <v>22</v>
      </c>
      <c r="C3404" s="201">
        <v>511804</v>
      </c>
      <c r="D3404" t="s">
        <v>342</v>
      </c>
    </row>
    <row r="3405" spans="1:4" x14ac:dyDescent="0.35">
      <c r="A3405" s="202">
        <v>130</v>
      </c>
      <c r="B3405" t="s">
        <v>22</v>
      </c>
      <c r="C3405" s="201">
        <v>512201</v>
      </c>
      <c r="D3405" t="s">
        <v>156</v>
      </c>
    </row>
    <row r="3406" spans="1:4" x14ac:dyDescent="0.35">
      <c r="A3406" s="202">
        <v>130</v>
      </c>
      <c r="B3406" t="s">
        <v>22</v>
      </c>
      <c r="C3406" s="201">
        <v>512202</v>
      </c>
      <c r="D3406" t="s">
        <v>155</v>
      </c>
    </row>
    <row r="3407" spans="1:4" x14ac:dyDescent="0.35">
      <c r="A3407" s="202">
        <v>130</v>
      </c>
      <c r="B3407" t="s">
        <v>22</v>
      </c>
      <c r="C3407" s="201">
        <v>512206</v>
      </c>
      <c r="D3407" t="s">
        <v>154</v>
      </c>
    </row>
    <row r="3408" spans="1:4" x14ac:dyDescent="0.35">
      <c r="A3408" s="202">
        <v>130</v>
      </c>
      <c r="B3408" t="s">
        <v>22</v>
      </c>
      <c r="C3408" s="201">
        <v>512213</v>
      </c>
      <c r="D3408" t="s">
        <v>153</v>
      </c>
    </row>
    <row r="3409" spans="1:4" x14ac:dyDescent="0.35">
      <c r="A3409" s="202">
        <v>130</v>
      </c>
      <c r="B3409" t="s">
        <v>22</v>
      </c>
      <c r="C3409" s="201">
        <v>512601</v>
      </c>
      <c r="D3409" t="s">
        <v>152</v>
      </c>
    </row>
    <row r="3410" spans="1:4" x14ac:dyDescent="0.35">
      <c r="A3410" s="202">
        <v>130</v>
      </c>
      <c r="B3410" t="s">
        <v>22</v>
      </c>
      <c r="C3410" s="201">
        <v>512604</v>
      </c>
      <c r="D3410" t="s">
        <v>151</v>
      </c>
    </row>
    <row r="3411" spans="1:4" x14ac:dyDescent="0.35">
      <c r="A3411" s="202">
        <v>130</v>
      </c>
      <c r="B3411" t="s">
        <v>22</v>
      </c>
      <c r="C3411" s="201">
        <v>512605</v>
      </c>
      <c r="D3411" t="s">
        <v>337</v>
      </c>
    </row>
    <row r="3412" spans="1:4" x14ac:dyDescent="0.35">
      <c r="A3412" s="202">
        <v>130</v>
      </c>
      <c r="B3412" t="s">
        <v>22</v>
      </c>
      <c r="C3412" s="201">
        <v>513501</v>
      </c>
      <c r="D3412" t="s">
        <v>150</v>
      </c>
    </row>
    <row r="3413" spans="1:4" x14ac:dyDescent="0.35">
      <c r="A3413" s="202">
        <v>130</v>
      </c>
      <c r="B3413" t="s">
        <v>22</v>
      </c>
      <c r="C3413" s="201">
        <v>513502</v>
      </c>
      <c r="D3413" t="s">
        <v>149</v>
      </c>
    </row>
    <row r="3414" spans="1:4" x14ac:dyDescent="0.35">
      <c r="A3414" s="202">
        <v>130</v>
      </c>
      <c r="B3414" t="s">
        <v>22</v>
      </c>
      <c r="C3414" s="201">
        <v>513503</v>
      </c>
      <c r="D3414" t="s">
        <v>148</v>
      </c>
    </row>
    <row r="3415" spans="1:4" x14ac:dyDescent="0.35">
      <c r="A3415" s="202">
        <v>130</v>
      </c>
      <c r="B3415" t="s">
        <v>22</v>
      </c>
      <c r="C3415" s="201">
        <v>513599</v>
      </c>
      <c r="D3415" t="s">
        <v>147</v>
      </c>
    </row>
    <row r="3416" spans="1:4" x14ac:dyDescent="0.35">
      <c r="A3416" s="202">
        <v>130</v>
      </c>
      <c r="B3416" t="s">
        <v>22</v>
      </c>
      <c r="C3416" s="201">
        <v>513602</v>
      </c>
      <c r="D3416" t="s">
        <v>413</v>
      </c>
    </row>
    <row r="3417" spans="1:4" x14ac:dyDescent="0.35">
      <c r="A3417" s="202">
        <v>130</v>
      </c>
      <c r="B3417" t="s">
        <v>22</v>
      </c>
      <c r="C3417" s="201">
        <v>513801</v>
      </c>
      <c r="D3417" t="s">
        <v>146</v>
      </c>
    </row>
    <row r="3418" spans="1:4" x14ac:dyDescent="0.35">
      <c r="A3418" s="202">
        <v>130</v>
      </c>
      <c r="B3418" t="s">
        <v>22</v>
      </c>
      <c r="C3418" s="201">
        <v>513902</v>
      </c>
      <c r="D3418" t="s">
        <v>145</v>
      </c>
    </row>
    <row r="3419" spans="1:4" x14ac:dyDescent="0.35">
      <c r="A3419" s="202">
        <v>130</v>
      </c>
      <c r="B3419" t="s">
        <v>22</v>
      </c>
      <c r="C3419" s="201">
        <v>513999</v>
      </c>
      <c r="D3419" t="s">
        <v>144</v>
      </c>
    </row>
    <row r="3420" spans="1:4" x14ac:dyDescent="0.35">
      <c r="A3420" s="202">
        <v>130</v>
      </c>
      <c r="B3420" t="s">
        <v>22</v>
      </c>
      <c r="C3420" s="201">
        <v>520201</v>
      </c>
      <c r="D3420" t="s">
        <v>143</v>
      </c>
    </row>
    <row r="3421" spans="1:4" x14ac:dyDescent="0.35">
      <c r="A3421" s="202">
        <v>130</v>
      </c>
      <c r="B3421" t="s">
        <v>22</v>
      </c>
      <c r="C3421" s="201">
        <v>520203</v>
      </c>
      <c r="D3421" t="s">
        <v>142</v>
      </c>
    </row>
    <row r="3422" spans="1:4" x14ac:dyDescent="0.35">
      <c r="A3422" s="202">
        <v>130</v>
      </c>
      <c r="B3422" t="s">
        <v>22</v>
      </c>
      <c r="C3422" s="201">
        <v>520205</v>
      </c>
      <c r="D3422" t="s">
        <v>140</v>
      </c>
    </row>
    <row r="3423" spans="1:4" x14ac:dyDescent="0.35">
      <c r="A3423" s="202">
        <v>130</v>
      </c>
      <c r="B3423" t="s">
        <v>22</v>
      </c>
      <c r="C3423" s="201">
        <v>520213</v>
      </c>
      <c r="D3423" t="s">
        <v>137</v>
      </c>
    </row>
    <row r="3424" spans="1:4" x14ac:dyDescent="0.35">
      <c r="A3424" s="202">
        <v>130</v>
      </c>
      <c r="B3424" t="s">
        <v>22</v>
      </c>
      <c r="C3424" s="201">
        <v>520216</v>
      </c>
      <c r="D3424" t="s">
        <v>136</v>
      </c>
    </row>
    <row r="3425" spans="1:4" x14ac:dyDescent="0.35">
      <c r="A3425" s="202">
        <v>130</v>
      </c>
      <c r="B3425" t="s">
        <v>22</v>
      </c>
      <c r="C3425" s="201">
        <v>520301</v>
      </c>
      <c r="D3425" t="s">
        <v>484</v>
      </c>
    </row>
    <row r="3426" spans="1:4" x14ac:dyDescent="0.35">
      <c r="A3426" s="202">
        <v>130</v>
      </c>
      <c r="B3426" t="s">
        <v>22</v>
      </c>
      <c r="C3426" s="201">
        <v>520406</v>
      </c>
      <c r="D3426" t="s">
        <v>331</v>
      </c>
    </row>
    <row r="3427" spans="1:4" x14ac:dyDescent="0.35">
      <c r="A3427" s="202">
        <v>130</v>
      </c>
      <c r="B3427" t="s">
        <v>22</v>
      </c>
      <c r="C3427" s="201">
        <v>520408</v>
      </c>
      <c r="D3427" t="s">
        <v>330</v>
      </c>
    </row>
    <row r="3428" spans="1:4" x14ac:dyDescent="0.35">
      <c r="A3428" s="202">
        <v>130</v>
      </c>
      <c r="B3428" t="s">
        <v>22</v>
      </c>
      <c r="C3428" s="201">
        <v>520409</v>
      </c>
      <c r="D3428" t="s">
        <v>430</v>
      </c>
    </row>
    <row r="3429" spans="1:4" x14ac:dyDescent="0.35">
      <c r="A3429" s="202">
        <v>130</v>
      </c>
      <c r="B3429" t="s">
        <v>22</v>
      </c>
      <c r="C3429" s="201">
        <v>520410</v>
      </c>
      <c r="D3429" t="s">
        <v>329</v>
      </c>
    </row>
    <row r="3430" spans="1:4" x14ac:dyDescent="0.35">
      <c r="A3430" s="202">
        <v>130</v>
      </c>
      <c r="B3430" t="s">
        <v>22</v>
      </c>
      <c r="C3430" s="201">
        <v>520411</v>
      </c>
      <c r="D3430" t="s">
        <v>328</v>
      </c>
    </row>
    <row r="3431" spans="1:4" x14ac:dyDescent="0.35">
      <c r="A3431" s="202">
        <v>130</v>
      </c>
      <c r="B3431" t="s">
        <v>22</v>
      </c>
      <c r="C3431" s="201">
        <v>520901</v>
      </c>
      <c r="D3431" t="s">
        <v>133</v>
      </c>
    </row>
    <row r="3432" spans="1:4" x14ac:dyDescent="0.35">
      <c r="A3432" s="202">
        <v>130</v>
      </c>
      <c r="B3432" t="s">
        <v>22</v>
      </c>
      <c r="C3432" s="201">
        <v>520904</v>
      </c>
      <c r="D3432" t="s">
        <v>132</v>
      </c>
    </row>
    <row r="3433" spans="1:4" x14ac:dyDescent="0.35">
      <c r="A3433" s="202">
        <v>130</v>
      </c>
      <c r="B3433" t="s">
        <v>22</v>
      </c>
      <c r="C3433" s="201">
        <v>520905</v>
      </c>
      <c r="D3433" t="s">
        <v>131</v>
      </c>
    </row>
    <row r="3434" spans="1:4" x14ac:dyDescent="0.35">
      <c r="A3434" s="202">
        <v>130</v>
      </c>
      <c r="B3434" t="s">
        <v>22</v>
      </c>
      <c r="C3434" s="201">
        <v>520906</v>
      </c>
      <c r="D3434" t="s">
        <v>130</v>
      </c>
    </row>
    <row r="3435" spans="1:4" x14ac:dyDescent="0.35">
      <c r="A3435" s="202">
        <v>130</v>
      </c>
      <c r="B3435" t="s">
        <v>22</v>
      </c>
      <c r="C3435" s="201">
        <v>520907</v>
      </c>
      <c r="D3435" t="s">
        <v>326</v>
      </c>
    </row>
    <row r="3436" spans="1:4" x14ac:dyDescent="0.35">
      <c r="A3436" s="202">
        <v>130</v>
      </c>
      <c r="B3436" t="s">
        <v>22</v>
      </c>
      <c r="C3436" s="201">
        <v>520909</v>
      </c>
      <c r="D3436" t="s">
        <v>129</v>
      </c>
    </row>
    <row r="3437" spans="1:4" x14ac:dyDescent="0.35">
      <c r="A3437" s="202">
        <v>130</v>
      </c>
      <c r="B3437" t="s">
        <v>22</v>
      </c>
      <c r="C3437" s="201">
        <v>520910</v>
      </c>
      <c r="D3437" t="s">
        <v>128</v>
      </c>
    </row>
    <row r="3438" spans="1:4" x14ac:dyDescent="0.35">
      <c r="A3438" s="202">
        <v>130</v>
      </c>
      <c r="B3438" t="s">
        <v>22</v>
      </c>
      <c r="C3438" s="201">
        <v>520999</v>
      </c>
      <c r="D3438" t="s">
        <v>127</v>
      </c>
    </row>
    <row r="3439" spans="1:4" x14ac:dyDescent="0.35">
      <c r="A3439" s="202">
        <v>130</v>
      </c>
      <c r="B3439" t="s">
        <v>22</v>
      </c>
      <c r="C3439" s="201">
        <v>521001</v>
      </c>
      <c r="D3439" t="s">
        <v>126</v>
      </c>
    </row>
    <row r="3440" spans="1:4" x14ac:dyDescent="0.35">
      <c r="A3440" s="202">
        <v>130</v>
      </c>
      <c r="B3440" t="s">
        <v>22</v>
      </c>
      <c r="C3440" s="201">
        <v>521401</v>
      </c>
      <c r="D3440" t="s">
        <v>125</v>
      </c>
    </row>
    <row r="3441" spans="1:4" x14ac:dyDescent="0.35">
      <c r="A3441" s="202">
        <v>130</v>
      </c>
      <c r="B3441" t="s">
        <v>22</v>
      </c>
      <c r="C3441" s="201">
        <v>521803</v>
      </c>
      <c r="D3441" t="s">
        <v>124</v>
      </c>
    </row>
    <row r="3442" spans="1:4" x14ac:dyDescent="0.35">
      <c r="A3442" s="202">
        <v>130</v>
      </c>
      <c r="B3442" t="s">
        <v>22</v>
      </c>
      <c r="C3442" s="201">
        <v>521804</v>
      </c>
      <c r="D3442" t="s">
        <v>123</v>
      </c>
    </row>
    <row r="3443" spans="1:4" x14ac:dyDescent="0.35">
      <c r="A3443" s="202">
        <v>130</v>
      </c>
      <c r="B3443" t="s">
        <v>22</v>
      </c>
      <c r="C3443" s="201">
        <v>521899</v>
      </c>
      <c r="D3443" t="s">
        <v>122</v>
      </c>
    </row>
    <row r="3444" spans="1:4" x14ac:dyDescent="0.35">
      <c r="A3444" s="202">
        <v>130</v>
      </c>
      <c r="B3444" t="s">
        <v>22</v>
      </c>
      <c r="C3444" s="201">
        <v>521903</v>
      </c>
      <c r="D3444" t="s">
        <v>412</v>
      </c>
    </row>
    <row r="3445" spans="1:4" x14ac:dyDescent="0.35">
      <c r="A3445" s="202">
        <v>130</v>
      </c>
      <c r="B3445" t="s">
        <v>22</v>
      </c>
      <c r="C3445" s="201">
        <v>521909</v>
      </c>
      <c r="D3445" t="s">
        <v>121</v>
      </c>
    </row>
    <row r="3446" spans="1:4" x14ac:dyDescent="0.35">
      <c r="A3446" s="202">
        <v>130</v>
      </c>
      <c r="B3446" t="s">
        <v>22</v>
      </c>
      <c r="C3446" s="201">
        <v>522001</v>
      </c>
      <c r="D3446" t="s">
        <v>531</v>
      </c>
    </row>
    <row r="3447" spans="1:4" x14ac:dyDescent="0.35">
      <c r="A3447" s="202">
        <v>130</v>
      </c>
      <c r="B3447" t="s">
        <v>22</v>
      </c>
      <c r="C3447" s="201">
        <v>999999</v>
      </c>
      <c r="D3447" t="s">
        <v>120</v>
      </c>
    </row>
    <row r="3448" spans="1:4" x14ac:dyDescent="0.35">
      <c r="A3448" s="204" t="s">
        <v>549</v>
      </c>
      <c r="B3448" t="s">
        <v>23</v>
      </c>
      <c r="C3448" s="203" t="s">
        <v>320</v>
      </c>
      <c r="D3448" t="s">
        <v>319</v>
      </c>
    </row>
    <row r="3449" spans="1:4" x14ac:dyDescent="0.35">
      <c r="A3449" s="204" t="s">
        <v>549</v>
      </c>
      <c r="B3449" t="s">
        <v>23</v>
      </c>
      <c r="C3449" s="203" t="s">
        <v>519</v>
      </c>
      <c r="D3449" t="s">
        <v>518</v>
      </c>
    </row>
    <row r="3450" spans="1:4" x14ac:dyDescent="0.35">
      <c r="A3450" s="204" t="s">
        <v>549</v>
      </c>
      <c r="B3450" t="s">
        <v>23</v>
      </c>
      <c r="C3450" s="203" t="s">
        <v>314</v>
      </c>
      <c r="D3450" t="s">
        <v>313</v>
      </c>
    </row>
    <row r="3451" spans="1:4" x14ac:dyDescent="0.35">
      <c r="A3451" s="204" t="s">
        <v>549</v>
      </c>
      <c r="B3451" t="s">
        <v>23</v>
      </c>
      <c r="C3451" s="203" t="s">
        <v>312</v>
      </c>
      <c r="D3451" t="s">
        <v>311</v>
      </c>
    </row>
    <row r="3452" spans="1:4" x14ac:dyDescent="0.35">
      <c r="A3452" s="204" t="s">
        <v>549</v>
      </c>
      <c r="B3452" t="s">
        <v>23</v>
      </c>
      <c r="C3452" s="203" t="s">
        <v>453</v>
      </c>
      <c r="D3452" t="s">
        <v>452</v>
      </c>
    </row>
    <row r="3453" spans="1:4" x14ac:dyDescent="0.35">
      <c r="A3453" s="204" t="s">
        <v>549</v>
      </c>
      <c r="B3453" t="s">
        <v>23</v>
      </c>
      <c r="C3453" s="203" t="s">
        <v>451</v>
      </c>
      <c r="D3453" t="s">
        <v>450</v>
      </c>
    </row>
    <row r="3454" spans="1:4" x14ac:dyDescent="0.35">
      <c r="A3454" s="204" t="s">
        <v>549</v>
      </c>
      <c r="B3454" t="s">
        <v>23</v>
      </c>
      <c r="C3454" s="203" t="s">
        <v>449</v>
      </c>
      <c r="D3454" t="s">
        <v>448</v>
      </c>
    </row>
    <row r="3455" spans="1:4" x14ac:dyDescent="0.35">
      <c r="A3455" s="204" t="s">
        <v>549</v>
      </c>
      <c r="B3455" t="s">
        <v>23</v>
      </c>
      <c r="C3455" s="203" t="s">
        <v>447</v>
      </c>
      <c r="D3455" t="s">
        <v>446</v>
      </c>
    </row>
    <row r="3456" spans="1:4" x14ac:dyDescent="0.35">
      <c r="A3456" s="204" t="s">
        <v>549</v>
      </c>
      <c r="B3456" t="s">
        <v>23</v>
      </c>
      <c r="C3456" s="203" t="s">
        <v>445</v>
      </c>
      <c r="D3456" t="s">
        <v>444</v>
      </c>
    </row>
    <row r="3457" spans="1:4" x14ac:dyDescent="0.35">
      <c r="A3457" s="204" t="s">
        <v>549</v>
      </c>
      <c r="B3457" t="s">
        <v>23</v>
      </c>
      <c r="C3457" s="203" t="s">
        <v>443</v>
      </c>
      <c r="D3457" t="s">
        <v>442</v>
      </c>
    </row>
    <row r="3458" spans="1:4" x14ac:dyDescent="0.35">
      <c r="A3458" s="204" t="s">
        <v>549</v>
      </c>
      <c r="B3458" t="s">
        <v>23</v>
      </c>
      <c r="C3458" s="203" t="s">
        <v>310</v>
      </c>
      <c r="D3458" t="s">
        <v>309</v>
      </c>
    </row>
    <row r="3459" spans="1:4" x14ac:dyDescent="0.35">
      <c r="A3459" s="204" t="s">
        <v>549</v>
      </c>
      <c r="B3459" t="s">
        <v>23</v>
      </c>
      <c r="C3459" s="203" t="s">
        <v>306</v>
      </c>
      <c r="D3459" t="s">
        <v>305</v>
      </c>
    </row>
    <row r="3460" spans="1:4" x14ac:dyDescent="0.35">
      <c r="A3460" s="204" t="s">
        <v>549</v>
      </c>
      <c r="B3460" t="s">
        <v>23</v>
      </c>
      <c r="C3460" s="203" t="s">
        <v>304</v>
      </c>
      <c r="D3460" t="s">
        <v>303</v>
      </c>
    </row>
    <row r="3461" spans="1:4" x14ac:dyDescent="0.35">
      <c r="A3461" s="204" t="s">
        <v>549</v>
      </c>
      <c r="B3461" t="s">
        <v>23</v>
      </c>
      <c r="C3461" s="203" t="s">
        <v>405</v>
      </c>
      <c r="D3461" t="s">
        <v>404</v>
      </c>
    </row>
    <row r="3462" spans="1:4" x14ac:dyDescent="0.35">
      <c r="A3462" s="204" t="s">
        <v>549</v>
      </c>
      <c r="B3462" t="s">
        <v>23</v>
      </c>
      <c r="C3462" s="203" t="s">
        <v>403</v>
      </c>
      <c r="D3462" t="s">
        <v>402</v>
      </c>
    </row>
    <row r="3463" spans="1:4" x14ac:dyDescent="0.35">
      <c r="A3463" s="204" t="s">
        <v>549</v>
      </c>
      <c r="B3463" t="s">
        <v>23</v>
      </c>
      <c r="C3463" s="203" t="s">
        <v>302</v>
      </c>
      <c r="D3463" t="s">
        <v>301</v>
      </c>
    </row>
    <row r="3464" spans="1:4" x14ac:dyDescent="0.35">
      <c r="A3464" s="204" t="s">
        <v>549</v>
      </c>
      <c r="B3464" t="s">
        <v>23</v>
      </c>
      <c r="C3464" s="203" t="s">
        <v>300</v>
      </c>
      <c r="D3464" t="s">
        <v>299</v>
      </c>
    </row>
    <row r="3465" spans="1:4" x14ac:dyDescent="0.35">
      <c r="A3465" s="204" t="s">
        <v>549</v>
      </c>
      <c r="B3465" t="s">
        <v>23</v>
      </c>
      <c r="C3465" s="203" t="s">
        <v>399</v>
      </c>
      <c r="D3465" t="s">
        <v>398</v>
      </c>
    </row>
    <row r="3466" spans="1:4" x14ac:dyDescent="0.35">
      <c r="A3466" s="204" t="s">
        <v>549</v>
      </c>
      <c r="B3466" t="s">
        <v>23</v>
      </c>
      <c r="C3466" s="201">
        <v>110103</v>
      </c>
      <c r="D3466" t="s">
        <v>292</v>
      </c>
    </row>
    <row r="3467" spans="1:4" x14ac:dyDescent="0.35">
      <c r="A3467" s="204" t="s">
        <v>549</v>
      </c>
      <c r="B3467" t="s">
        <v>23</v>
      </c>
      <c r="C3467" s="201">
        <v>110201</v>
      </c>
      <c r="D3467" t="s">
        <v>291</v>
      </c>
    </row>
    <row r="3468" spans="1:4" x14ac:dyDescent="0.35">
      <c r="A3468" s="204" t="s">
        <v>549</v>
      </c>
      <c r="B3468" t="s">
        <v>23</v>
      </c>
      <c r="C3468" s="201">
        <v>110202</v>
      </c>
      <c r="D3468" t="s">
        <v>290</v>
      </c>
    </row>
    <row r="3469" spans="1:4" x14ac:dyDescent="0.35">
      <c r="A3469" s="204" t="s">
        <v>549</v>
      </c>
      <c r="B3469" t="s">
        <v>23</v>
      </c>
      <c r="C3469" s="201">
        <v>110501</v>
      </c>
      <c r="D3469" t="s">
        <v>395</v>
      </c>
    </row>
    <row r="3470" spans="1:4" x14ac:dyDescent="0.35">
      <c r="A3470" s="204" t="s">
        <v>549</v>
      </c>
      <c r="B3470" t="s">
        <v>23</v>
      </c>
      <c r="C3470" s="201">
        <v>110701</v>
      </c>
      <c r="D3470" t="s">
        <v>394</v>
      </c>
    </row>
    <row r="3471" spans="1:4" x14ac:dyDescent="0.35">
      <c r="A3471" s="204" t="s">
        <v>549</v>
      </c>
      <c r="B3471" t="s">
        <v>23</v>
      </c>
      <c r="C3471" s="201">
        <v>110802</v>
      </c>
      <c r="D3471" t="s">
        <v>288</v>
      </c>
    </row>
    <row r="3472" spans="1:4" x14ac:dyDescent="0.35">
      <c r="A3472" s="204" t="s">
        <v>549</v>
      </c>
      <c r="B3472" t="s">
        <v>23</v>
      </c>
      <c r="C3472" s="201">
        <v>110901</v>
      </c>
      <c r="D3472" t="s">
        <v>393</v>
      </c>
    </row>
    <row r="3473" spans="1:4" x14ac:dyDescent="0.35">
      <c r="A3473" s="204" t="s">
        <v>549</v>
      </c>
      <c r="B3473" t="s">
        <v>23</v>
      </c>
      <c r="C3473" s="201">
        <v>110902</v>
      </c>
      <c r="D3473" t="s">
        <v>392</v>
      </c>
    </row>
    <row r="3474" spans="1:4" x14ac:dyDescent="0.35">
      <c r="A3474" s="204" t="s">
        <v>549</v>
      </c>
      <c r="B3474" t="s">
        <v>23</v>
      </c>
      <c r="C3474" s="201">
        <v>111001</v>
      </c>
      <c r="D3474" t="s">
        <v>287</v>
      </c>
    </row>
    <row r="3475" spans="1:4" x14ac:dyDescent="0.35">
      <c r="A3475" s="204" t="s">
        <v>549</v>
      </c>
      <c r="B3475" t="s">
        <v>23</v>
      </c>
      <c r="C3475" s="201">
        <v>111002</v>
      </c>
      <c r="D3475" t="s">
        <v>286</v>
      </c>
    </row>
    <row r="3476" spans="1:4" x14ac:dyDescent="0.35">
      <c r="A3476" s="204" t="s">
        <v>549</v>
      </c>
      <c r="B3476" t="s">
        <v>23</v>
      </c>
      <c r="C3476" s="201">
        <v>111003</v>
      </c>
      <c r="D3476" t="s">
        <v>285</v>
      </c>
    </row>
    <row r="3477" spans="1:4" x14ac:dyDescent="0.35">
      <c r="A3477" s="204" t="s">
        <v>549</v>
      </c>
      <c r="B3477" t="s">
        <v>23</v>
      </c>
      <c r="C3477" s="201">
        <v>111006</v>
      </c>
      <c r="D3477" t="s">
        <v>284</v>
      </c>
    </row>
    <row r="3478" spans="1:4" x14ac:dyDescent="0.35">
      <c r="A3478" s="204" t="s">
        <v>549</v>
      </c>
      <c r="B3478" t="s">
        <v>23</v>
      </c>
      <c r="C3478" s="201">
        <v>120500</v>
      </c>
      <c r="D3478" t="s">
        <v>275</v>
      </c>
    </row>
    <row r="3479" spans="1:4" x14ac:dyDescent="0.35">
      <c r="A3479" s="204" t="s">
        <v>549</v>
      </c>
      <c r="B3479" t="s">
        <v>23</v>
      </c>
      <c r="C3479" s="201">
        <v>120501</v>
      </c>
      <c r="D3479" t="s">
        <v>274</v>
      </c>
    </row>
    <row r="3480" spans="1:4" x14ac:dyDescent="0.35">
      <c r="A3480" s="204" t="s">
        <v>549</v>
      </c>
      <c r="B3480" t="s">
        <v>23</v>
      </c>
      <c r="C3480" s="201">
        <v>120503</v>
      </c>
      <c r="D3480" t="s">
        <v>273</v>
      </c>
    </row>
    <row r="3481" spans="1:4" x14ac:dyDescent="0.35">
      <c r="A3481" s="204" t="s">
        <v>549</v>
      </c>
      <c r="B3481" t="s">
        <v>23</v>
      </c>
      <c r="C3481" s="201">
        <v>120504</v>
      </c>
      <c r="D3481" t="s">
        <v>272</v>
      </c>
    </row>
    <row r="3482" spans="1:4" x14ac:dyDescent="0.35">
      <c r="A3482" s="204" t="s">
        <v>549</v>
      </c>
      <c r="B3482" t="s">
        <v>23</v>
      </c>
      <c r="C3482" s="201">
        <v>120507</v>
      </c>
      <c r="D3482" t="s">
        <v>271</v>
      </c>
    </row>
    <row r="3483" spans="1:4" x14ac:dyDescent="0.35">
      <c r="A3483" s="204" t="s">
        <v>549</v>
      </c>
      <c r="B3483" t="s">
        <v>23</v>
      </c>
      <c r="C3483" s="201">
        <v>120509</v>
      </c>
      <c r="D3483" t="s">
        <v>270</v>
      </c>
    </row>
    <row r="3484" spans="1:4" x14ac:dyDescent="0.35">
      <c r="A3484" s="204" t="s">
        <v>549</v>
      </c>
      <c r="B3484" t="s">
        <v>23</v>
      </c>
      <c r="C3484" s="201">
        <v>120510</v>
      </c>
      <c r="D3484" t="s">
        <v>269</v>
      </c>
    </row>
    <row r="3485" spans="1:4" x14ac:dyDescent="0.35">
      <c r="A3485" s="204" t="s">
        <v>549</v>
      </c>
      <c r="B3485" t="s">
        <v>23</v>
      </c>
      <c r="C3485" s="201">
        <v>120601</v>
      </c>
      <c r="D3485" t="s">
        <v>391</v>
      </c>
    </row>
    <row r="3486" spans="1:4" x14ac:dyDescent="0.35">
      <c r="A3486" s="204" t="s">
        <v>549</v>
      </c>
      <c r="B3486" t="s">
        <v>23</v>
      </c>
      <c r="C3486" s="201">
        <v>120602</v>
      </c>
      <c r="D3486" t="s">
        <v>390</v>
      </c>
    </row>
    <row r="3487" spans="1:4" x14ac:dyDescent="0.35">
      <c r="A3487" s="204" t="s">
        <v>549</v>
      </c>
      <c r="B3487" t="s">
        <v>23</v>
      </c>
      <c r="C3487" s="201">
        <v>130201</v>
      </c>
      <c r="D3487" t="s">
        <v>389</v>
      </c>
    </row>
    <row r="3488" spans="1:4" x14ac:dyDescent="0.35">
      <c r="A3488" s="204" t="s">
        <v>549</v>
      </c>
      <c r="B3488" t="s">
        <v>23</v>
      </c>
      <c r="C3488" s="201">
        <v>131102</v>
      </c>
      <c r="D3488" t="s">
        <v>268</v>
      </c>
    </row>
    <row r="3489" spans="1:4" x14ac:dyDescent="0.35">
      <c r="A3489" s="204" t="s">
        <v>549</v>
      </c>
      <c r="B3489" t="s">
        <v>23</v>
      </c>
      <c r="C3489" s="201">
        <v>131199</v>
      </c>
      <c r="D3489" t="s">
        <v>267</v>
      </c>
    </row>
    <row r="3490" spans="1:4" x14ac:dyDescent="0.35">
      <c r="A3490" s="204" t="s">
        <v>549</v>
      </c>
      <c r="B3490" t="s">
        <v>23</v>
      </c>
      <c r="C3490" s="201">
        <v>131201</v>
      </c>
      <c r="D3490" t="s">
        <v>388</v>
      </c>
    </row>
    <row r="3491" spans="1:4" x14ac:dyDescent="0.35">
      <c r="A3491" s="204" t="s">
        <v>549</v>
      </c>
      <c r="B3491" t="s">
        <v>23</v>
      </c>
      <c r="C3491" s="201">
        <v>131206</v>
      </c>
      <c r="D3491" t="s">
        <v>387</v>
      </c>
    </row>
    <row r="3492" spans="1:4" x14ac:dyDescent="0.35">
      <c r="A3492" s="204" t="s">
        <v>549</v>
      </c>
      <c r="B3492" t="s">
        <v>23</v>
      </c>
      <c r="C3492" s="201">
        <v>131207</v>
      </c>
      <c r="D3492" t="s">
        <v>386</v>
      </c>
    </row>
    <row r="3493" spans="1:4" x14ac:dyDescent="0.35">
      <c r="A3493" s="204" t="s">
        <v>549</v>
      </c>
      <c r="B3493" t="s">
        <v>23</v>
      </c>
      <c r="C3493" s="201">
        <v>131208</v>
      </c>
      <c r="D3493" t="s">
        <v>385</v>
      </c>
    </row>
    <row r="3494" spans="1:4" x14ac:dyDescent="0.35">
      <c r="A3494" s="204" t="s">
        <v>549</v>
      </c>
      <c r="B3494" t="s">
        <v>23</v>
      </c>
      <c r="C3494" s="201">
        <v>131209</v>
      </c>
      <c r="D3494" t="s">
        <v>384</v>
      </c>
    </row>
    <row r="3495" spans="1:4" x14ac:dyDescent="0.35">
      <c r="A3495" s="204" t="s">
        <v>549</v>
      </c>
      <c r="B3495" t="s">
        <v>23</v>
      </c>
      <c r="C3495" s="201">
        <v>131210</v>
      </c>
      <c r="D3495" t="s">
        <v>383</v>
      </c>
    </row>
    <row r="3496" spans="1:4" x14ac:dyDescent="0.35">
      <c r="A3496" s="204" t="s">
        <v>549</v>
      </c>
      <c r="B3496" t="s">
        <v>23</v>
      </c>
      <c r="C3496" s="201">
        <v>131211</v>
      </c>
      <c r="D3496" t="s">
        <v>382</v>
      </c>
    </row>
    <row r="3497" spans="1:4" x14ac:dyDescent="0.35">
      <c r="A3497" s="204" t="s">
        <v>549</v>
      </c>
      <c r="B3497" t="s">
        <v>23</v>
      </c>
      <c r="C3497" s="201">
        <v>131212</v>
      </c>
      <c r="D3497" t="s">
        <v>381</v>
      </c>
    </row>
    <row r="3498" spans="1:4" x14ac:dyDescent="0.35">
      <c r="A3498" s="204" t="s">
        <v>549</v>
      </c>
      <c r="B3498" t="s">
        <v>23</v>
      </c>
      <c r="C3498" s="201">
        <v>131314</v>
      </c>
      <c r="D3498" t="s">
        <v>425</v>
      </c>
    </row>
    <row r="3499" spans="1:4" x14ac:dyDescent="0.35">
      <c r="A3499" s="204" t="s">
        <v>549</v>
      </c>
      <c r="B3499" t="s">
        <v>23</v>
      </c>
      <c r="C3499" s="201">
        <v>131401</v>
      </c>
      <c r="D3499" t="s">
        <v>380</v>
      </c>
    </row>
    <row r="3500" spans="1:4" x14ac:dyDescent="0.35">
      <c r="A3500" s="204" t="s">
        <v>549</v>
      </c>
      <c r="B3500" t="s">
        <v>23</v>
      </c>
      <c r="C3500" s="201">
        <v>131402</v>
      </c>
      <c r="D3500" t="s">
        <v>379</v>
      </c>
    </row>
    <row r="3501" spans="1:4" x14ac:dyDescent="0.35">
      <c r="A3501" s="204" t="s">
        <v>549</v>
      </c>
      <c r="B3501" t="s">
        <v>23</v>
      </c>
      <c r="C3501" s="201">
        <v>131499</v>
      </c>
      <c r="D3501" t="s">
        <v>378</v>
      </c>
    </row>
    <row r="3502" spans="1:4" x14ac:dyDescent="0.35">
      <c r="A3502" s="204" t="s">
        <v>549</v>
      </c>
      <c r="B3502" t="s">
        <v>23</v>
      </c>
      <c r="C3502" s="201">
        <v>140299</v>
      </c>
      <c r="D3502" t="s">
        <v>424</v>
      </c>
    </row>
    <row r="3503" spans="1:4" x14ac:dyDescent="0.35">
      <c r="A3503" s="204" t="s">
        <v>549</v>
      </c>
      <c r="B3503" t="s">
        <v>23</v>
      </c>
      <c r="C3503" s="201">
        <v>150401</v>
      </c>
      <c r="D3503" t="s">
        <v>375</v>
      </c>
    </row>
    <row r="3504" spans="1:4" x14ac:dyDescent="0.35">
      <c r="A3504" s="204" t="s">
        <v>549</v>
      </c>
      <c r="B3504" t="s">
        <v>23</v>
      </c>
      <c r="C3504" s="201">
        <v>150506</v>
      </c>
      <c r="D3504" t="s">
        <v>265</v>
      </c>
    </row>
    <row r="3505" spans="1:4" x14ac:dyDescent="0.35">
      <c r="A3505" s="204" t="s">
        <v>549</v>
      </c>
      <c r="B3505" t="s">
        <v>23</v>
      </c>
      <c r="C3505" s="201">
        <v>150507</v>
      </c>
      <c r="D3505" t="s">
        <v>264</v>
      </c>
    </row>
    <row r="3506" spans="1:4" x14ac:dyDescent="0.35">
      <c r="A3506" s="204" t="s">
        <v>549</v>
      </c>
      <c r="B3506" t="s">
        <v>23</v>
      </c>
      <c r="C3506" s="201">
        <v>150508</v>
      </c>
      <c r="D3506" t="s">
        <v>263</v>
      </c>
    </row>
    <row r="3507" spans="1:4" x14ac:dyDescent="0.35">
      <c r="A3507" s="204" t="s">
        <v>549</v>
      </c>
      <c r="B3507" t="s">
        <v>23</v>
      </c>
      <c r="C3507" s="201">
        <v>150701</v>
      </c>
      <c r="D3507" t="s">
        <v>262</v>
      </c>
    </row>
    <row r="3508" spans="1:4" x14ac:dyDescent="0.35">
      <c r="A3508" s="204" t="s">
        <v>549</v>
      </c>
      <c r="B3508" t="s">
        <v>23</v>
      </c>
      <c r="C3508" s="201">
        <v>150803</v>
      </c>
      <c r="D3508" t="s">
        <v>260</v>
      </c>
    </row>
    <row r="3509" spans="1:4" x14ac:dyDescent="0.35">
      <c r="A3509" s="204" t="s">
        <v>549</v>
      </c>
      <c r="B3509" t="s">
        <v>23</v>
      </c>
      <c r="C3509" s="201">
        <v>150807</v>
      </c>
      <c r="D3509" t="s">
        <v>259</v>
      </c>
    </row>
    <row r="3510" spans="1:4" x14ac:dyDescent="0.35">
      <c r="A3510" s="204" t="s">
        <v>549</v>
      </c>
      <c r="B3510" t="s">
        <v>23</v>
      </c>
      <c r="C3510" s="201">
        <v>151102</v>
      </c>
      <c r="D3510" t="s">
        <v>514</v>
      </c>
    </row>
    <row r="3511" spans="1:4" x14ac:dyDescent="0.35">
      <c r="A3511" s="204" t="s">
        <v>549</v>
      </c>
      <c r="B3511" t="s">
        <v>23</v>
      </c>
      <c r="C3511" s="201">
        <v>151301</v>
      </c>
      <c r="D3511" t="s">
        <v>258</v>
      </c>
    </row>
    <row r="3512" spans="1:4" x14ac:dyDescent="0.35">
      <c r="A3512" s="204" t="s">
        <v>549</v>
      </c>
      <c r="B3512" t="s">
        <v>23</v>
      </c>
      <c r="C3512" s="201">
        <v>151302</v>
      </c>
      <c r="D3512" t="s">
        <v>257</v>
      </c>
    </row>
    <row r="3513" spans="1:4" x14ac:dyDescent="0.35">
      <c r="A3513" s="204" t="s">
        <v>549</v>
      </c>
      <c r="B3513" t="s">
        <v>23</v>
      </c>
      <c r="C3513" s="201">
        <v>151307</v>
      </c>
      <c r="D3513" t="s">
        <v>254</v>
      </c>
    </row>
    <row r="3514" spans="1:4" x14ac:dyDescent="0.35">
      <c r="A3514" s="204" t="s">
        <v>549</v>
      </c>
      <c r="B3514" t="s">
        <v>23</v>
      </c>
      <c r="C3514" s="201">
        <v>151399</v>
      </c>
      <c r="D3514" t="s">
        <v>537</v>
      </c>
    </row>
    <row r="3515" spans="1:4" x14ac:dyDescent="0.35">
      <c r="A3515" s="204" t="s">
        <v>549</v>
      </c>
      <c r="B3515" t="s">
        <v>23</v>
      </c>
      <c r="C3515" s="201">
        <v>190505</v>
      </c>
      <c r="D3515" t="s">
        <v>252</v>
      </c>
    </row>
    <row r="3516" spans="1:4" x14ac:dyDescent="0.35">
      <c r="A3516" s="204" t="s">
        <v>549</v>
      </c>
      <c r="B3516" t="s">
        <v>23</v>
      </c>
      <c r="C3516" s="201">
        <v>190708</v>
      </c>
      <c r="D3516" t="s">
        <v>371</v>
      </c>
    </row>
    <row r="3517" spans="1:4" x14ac:dyDescent="0.35">
      <c r="A3517" s="204" t="s">
        <v>549</v>
      </c>
      <c r="B3517" t="s">
        <v>23</v>
      </c>
      <c r="C3517" s="201">
        <v>261006</v>
      </c>
      <c r="D3517" t="s">
        <v>250</v>
      </c>
    </row>
    <row r="3518" spans="1:4" x14ac:dyDescent="0.35">
      <c r="A3518" s="204" t="s">
        <v>549</v>
      </c>
      <c r="B3518" t="s">
        <v>23</v>
      </c>
      <c r="C3518" s="201">
        <v>302502</v>
      </c>
      <c r="D3518" t="s">
        <v>368</v>
      </c>
    </row>
    <row r="3519" spans="1:4" x14ac:dyDescent="0.35">
      <c r="A3519" s="204" t="s">
        <v>549</v>
      </c>
      <c r="B3519" t="s">
        <v>23</v>
      </c>
      <c r="C3519" s="201">
        <v>303301</v>
      </c>
      <c r="D3519" t="s">
        <v>248</v>
      </c>
    </row>
    <row r="3520" spans="1:4" x14ac:dyDescent="0.35">
      <c r="A3520" s="204" t="s">
        <v>549</v>
      </c>
      <c r="B3520" t="s">
        <v>23</v>
      </c>
      <c r="C3520" s="201">
        <v>303401</v>
      </c>
      <c r="D3520" t="s">
        <v>247</v>
      </c>
    </row>
    <row r="3521" spans="1:4" x14ac:dyDescent="0.35">
      <c r="A3521" s="204" t="s">
        <v>549</v>
      </c>
      <c r="B3521" t="s">
        <v>23</v>
      </c>
      <c r="C3521" s="201">
        <v>304101</v>
      </c>
      <c r="D3521" t="s">
        <v>246</v>
      </c>
    </row>
    <row r="3522" spans="1:4" x14ac:dyDescent="0.35">
      <c r="A3522" s="204" t="s">
        <v>549</v>
      </c>
      <c r="B3522" t="s">
        <v>23</v>
      </c>
      <c r="C3522" s="201">
        <v>304401</v>
      </c>
      <c r="D3522" t="s">
        <v>245</v>
      </c>
    </row>
    <row r="3523" spans="1:4" x14ac:dyDescent="0.35">
      <c r="A3523" s="204" t="s">
        <v>549</v>
      </c>
      <c r="B3523" t="s">
        <v>23</v>
      </c>
      <c r="C3523" s="201">
        <v>310302</v>
      </c>
      <c r="D3523" t="s">
        <v>434</v>
      </c>
    </row>
    <row r="3524" spans="1:4" x14ac:dyDescent="0.35">
      <c r="A3524" s="204" t="s">
        <v>549</v>
      </c>
      <c r="B3524" t="s">
        <v>23</v>
      </c>
      <c r="C3524" s="201">
        <v>310501</v>
      </c>
      <c r="D3524" t="s">
        <v>423</v>
      </c>
    </row>
    <row r="3525" spans="1:4" x14ac:dyDescent="0.35">
      <c r="A3525" s="204" t="s">
        <v>549</v>
      </c>
      <c r="B3525" t="s">
        <v>23</v>
      </c>
      <c r="C3525" s="201">
        <v>310504</v>
      </c>
      <c r="D3525" t="s">
        <v>422</v>
      </c>
    </row>
    <row r="3526" spans="1:4" x14ac:dyDescent="0.35">
      <c r="A3526" s="204" t="s">
        <v>549</v>
      </c>
      <c r="B3526" t="s">
        <v>23</v>
      </c>
      <c r="C3526" s="201">
        <v>310507</v>
      </c>
      <c r="D3526" t="s">
        <v>421</v>
      </c>
    </row>
    <row r="3527" spans="1:4" x14ac:dyDescent="0.35">
      <c r="A3527" s="204" t="s">
        <v>549</v>
      </c>
      <c r="B3527" t="s">
        <v>23</v>
      </c>
      <c r="C3527" s="201">
        <v>310601</v>
      </c>
      <c r="D3527" t="s">
        <v>367</v>
      </c>
    </row>
    <row r="3528" spans="1:4" x14ac:dyDescent="0.35">
      <c r="A3528" s="204" t="s">
        <v>549</v>
      </c>
      <c r="B3528" t="s">
        <v>23</v>
      </c>
      <c r="C3528" s="201">
        <v>400509</v>
      </c>
      <c r="D3528" t="s">
        <v>244</v>
      </c>
    </row>
    <row r="3529" spans="1:4" x14ac:dyDescent="0.35">
      <c r="A3529" s="204" t="s">
        <v>549</v>
      </c>
      <c r="B3529" t="s">
        <v>23</v>
      </c>
      <c r="C3529" s="201">
        <v>410399</v>
      </c>
      <c r="D3529" t="s">
        <v>243</v>
      </c>
    </row>
    <row r="3530" spans="1:4" x14ac:dyDescent="0.35">
      <c r="A3530" s="204" t="s">
        <v>549</v>
      </c>
      <c r="B3530" t="s">
        <v>23</v>
      </c>
      <c r="C3530" s="201">
        <v>419999</v>
      </c>
      <c r="D3530" t="s">
        <v>242</v>
      </c>
    </row>
    <row r="3531" spans="1:4" x14ac:dyDescent="0.35">
      <c r="A3531" s="204" t="s">
        <v>549</v>
      </c>
      <c r="B3531" t="s">
        <v>23</v>
      </c>
      <c r="C3531" s="201">
        <v>430109</v>
      </c>
      <c r="D3531" t="s">
        <v>364</v>
      </c>
    </row>
    <row r="3532" spans="1:4" x14ac:dyDescent="0.35">
      <c r="A3532" s="204" t="s">
        <v>549</v>
      </c>
      <c r="B3532" t="s">
        <v>23</v>
      </c>
      <c r="C3532" s="201">
        <v>430201</v>
      </c>
      <c r="D3532" t="s">
        <v>363</v>
      </c>
    </row>
    <row r="3533" spans="1:4" x14ac:dyDescent="0.35">
      <c r="A3533" s="204" t="s">
        <v>549</v>
      </c>
      <c r="B3533" t="s">
        <v>23</v>
      </c>
      <c r="C3533" s="201">
        <v>430202</v>
      </c>
      <c r="D3533" t="s">
        <v>362</v>
      </c>
    </row>
    <row r="3534" spans="1:4" x14ac:dyDescent="0.35">
      <c r="A3534" s="204" t="s">
        <v>549</v>
      </c>
      <c r="B3534" t="s">
        <v>23</v>
      </c>
      <c r="C3534" s="201">
        <v>430203</v>
      </c>
      <c r="D3534" t="s">
        <v>361</v>
      </c>
    </row>
    <row r="3535" spans="1:4" x14ac:dyDescent="0.35">
      <c r="A3535" s="204" t="s">
        <v>549</v>
      </c>
      <c r="B3535" t="s">
        <v>23</v>
      </c>
      <c r="C3535" s="201">
        <v>430205</v>
      </c>
      <c r="D3535" t="s">
        <v>360</v>
      </c>
    </row>
    <row r="3536" spans="1:4" x14ac:dyDescent="0.35">
      <c r="A3536" s="204" t="s">
        <v>549</v>
      </c>
      <c r="B3536" t="s">
        <v>23</v>
      </c>
      <c r="C3536" s="201">
        <v>430299</v>
      </c>
      <c r="D3536" t="s">
        <v>359</v>
      </c>
    </row>
    <row r="3537" spans="1:4" x14ac:dyDescent="0.35">
      <c r="A3537" s="204" t="s">
        <v>549</v>
      </c>
      <c r="B3537" t="s">
        <v>23</v>
      </c>
      <c r="C3537" s="201">
        <v>440000</v>
      </c>
      <c r="D3537" t="s">
        <v>220</v>
      </c>
    </row>
    <row r="3538" spans="1:4" x14ac:dyDescent="0.35">
      <c r="A3538" s="204" t="s">
        <v>549</v>
      </c>
      <c r="B3538" t="s">
        <v>23</v>
      </c>
      <c r="C3538" s="201">
        <v>440701</v>
      </c>
      <c r="D3538" t="s">
        <v>358</v>
      </c>
    </row>
    <row r="3539" spans="1:4" x14ac:dyDescent="0.35">
      <c r="A3539" s="204" t="s">
        <v>549</v>
      </c>
      <c r="B3539" t="s">
        <v>23</v>
      </c>
      <c r="C3539" s="201">
        <v>440702</v>
      </c>
      <c r="D3539" t="s">
        <v>509</v>
      </c>
    </row>
    <row r="3540" spans="1:4" x14ac:dyDescent="0.35">
      <c r="A3540" s="204" t="s">
        <v>549</v>
      </c>
      <c r="B3540" t="s">
        <v>23</v>
      </c>
      <c r="C3540" s="201">
        <v>450701</v>
      </c>
      <c r="D3540" t="s">
        <v>548</v>
      </c>
    </row>
    <row r="3541" spans="1:4" x14ac:dyDescent="0.35">
      <c r="A3541" s="204" t="s">
        <v>549</v>
      </c>
      <c r="B3541" t="s">
        <v>23</v>
      </c>
      <c r="C3541" s="201">
        <v>450702</v>
      </c>
      <c r="D3541" t="s">
        <v>547</v>
      </c>
    </row>
    <row r="3542" spans="1:4" x14ac:dyDescent="0.35">
      <c r="A3542" s="204" t="s">
        <v>549</v>
      </c>
      <c r="B3542" t="s">
        <v>23</v>
      </c>
      <c r="C3542" s="201">
        <v>460401</v>
      </c>
      <c r="D3542" t="s">
        <v>217</v>
      </c>
    </row>
    <row r="3543" spans="1:4" x14ac:dyDescent="0.35">
      <c r="A3543" s="204" t="s">
        <v>549</v>
      </c>
      <c r="B3543" t="s">
        <v>23</v>
      </c>
      <c r="C3543" s="201">
        <v>470600</v>
      </c>
      <c r="D3543" t="s">
        <v>211</v>
      </c>
    </row>
    <row r="3544" spans="1:4" x14ac:dyDescent="0.35">
      <c r="A3544" s="204" t="s">
        <v>549</v>
      </c>
      <c r="B3544" t="s">
        <v>23</v>
      </c>
      <c r="C3544" s="201">
        <v>470604</v>
      </c>
      <c r="D3544" t="s">
        <v>210</v>
      </c>
    </row>
    <row r="3545" spans="1:4" x14ac:dyDescent="0.35">
      <c r="A3545" s="204" t="s">
        <v>549</v>
      </c>
      <c r="B3545" t="s">
        <v>23</v>
      </c>
      <c r="C3545" s="201">
        <v>470607</v>
      </c>
      <c r="D3545" t="s">
        <v>208</v>
      </c>
    </row>
    <row r="3546" spans="1:4" x14ac:dyDescent="0.35">
      <c r="A3546" s="204" t="s">
        <v>549</v>
      </c>
      <c r="B3546" t="s">
        <v>23</v>
      </c>
      <c r="C3546" s="201">
        <v>470608</v>
      </c>
      <c r="D3546" t="s">
        <v>207</v>
      </c>
    </row>
    <row r="3547" spans="1:4" x14ac:dyDescent="0.35">
      <c r="A3547" s="204" t="s">
        <v>549</v>
      </c>
      <c r="B3547" t="s">
        <v>23</v>
      </c>
      <c r="C3547" s="201">
        <v>470609</v>
      </c>
      <c r="D3547" t="s">
        <v>416</v>
      </c>
    </row>
    <row r="3548" spans="1:4" x14ac:dyDescent="0.35">
      <c r="A3548" s="204" t="s">
        <v>549</v>
      </c>
      <c r="B3548" t="s">
        <v>23</v>
      </c>
      <c r="C3548" s="201">
        <v>470612</v>
      </c>
      <c r="D3548" t="s">
        <v>206</v>
      </c>
    </row>
    <row r="3549" spans="1:4" x14ac:dyDescent="0.35">
      <c r="A3549" s="204" t="s">
        <v>549</v>
      </c>
      <c r="B3549" t="s">
        <v>23</v>
      </c>
      <c r="C3549" s="201">
        <v>470613</v>
      </c>
      <c r="D3549" t="s">
        <v>205</v>
      </c>
    </row>
    <row r="3550" spans="1:4" x14ac:dyDescent="0.35">
      <c r="A3550" s="204" t="s">
        <v>549</v>
      </c>
      <c r="B3550" t="s">
        <v>23</v>
      </c>
      <c r="C3550" s="201">
        <v>470614</v>
      </c>
      <c r="D3550" t="s">
        <v>204</v>
      </c>
    </row>
    <row r="3551" spans="1:4" x14ac:dyDescent="0.35">
      <c r="A3551" s="204" t="s">
        <v>549</v>
      </c>
      <c r="B3551" t="s">
        <v>23</v>
      </c>
      <c r="C3551" s="201">
        <v>470617</v>
      </c>
      <c r="D3551" t="s">
        <v>203</v>
      </c>
    </row>
    <row r="3552" spans="1:4" x14ac:dyDescent="0.35">
      <c r="A3552" s="204" t="s">
        <v>549</v>
      </c>
      <c r="B3552" t="s">
        <v>23</v>
      </c>
      <c r="C3552" s="201">
        <v>480501</v>
      </c>
      <c r="D3552" t="s">
        <v>546</v>
      </c>
    </row>
    <row r="3553" spans="1:4" x14ac:dyDescent="0.35">
      <c r="A3553" s="204" t="s">
        <v>549</v>
      </c>
      <c r="B3553" t="s">
        <v>23</v>
      </c>
      <c r="C3553" s="201">
        <v>480503</v>
      </c>
      <c r="D3553" t="s">
        <v>545</v>
      </c>
    </row>
    <row r="3554" spans="1:4" x14ac:dyDescent="0.35">
      <c r="A3554" s="204" t="s">
        <v>549</v>
      </c>
      <c r="B3554" t="s">
        <v>23</v>
      </c>
      <c r="C3554" s="201">
        <v>490102</v>
      </c>
      <c r="D3554" t="s">
        <v>195</v>
      </c>
    </row>
    <row r="3555" spans="1:4" x14ac:dyDescent="0.35">
      <c r="A3555" s="204" t="s">
        <v>549</v>
      </c>
      <c r="B3555" t="s">
        <v>23</v>
      </c>
      <c r="C3555" s="201">
        <v>490108</v>
      </c>
      <c r="D3555" t="s">
        <v>193</v>
      </c>
    </row>
    <row r="3556" spans="1:4" x14ac:dyDescent="0.35">
      <c r="A3556" s="204" t="s">
        <v>549</v>
      </c>
      <c r="B3556" t="s">
        <v>23</v>
      </c>
      <c r="C3556" s="201">
        <v>490205</v>
      </c>
      <c r="D3556" t="s">
        <v>192</v>
      </c>
    </row>
    <row r="3557" spans="1:4" x14ac:dyDescent="0.35">
      <c r="A3557" s="204" t="s">
        <v>549</v>
      </c>
      <c r="B3557" t="s">
        <v>23</v>
      </c>
      <c r="C3557" s="201">
        <v>510601</v>
      </c>
      <c r="D3557" t="s">
        <v>414</v>
      </c>
    </row>
    <row r="3558" spans="1:4" x14ac:dyDescent="0.35">
      <c r="A3558" s="204" t="s">
        <v>549</v>
      </c>
      <c r="B3558" t="s">
        <v>23</v>
      </c>
      <c r="C3558" s="201">
        <v>510602</v>
      </c>
      <c r="D3558" t="s">
        <v>189</v>
      </c>
    </row>
    <row r="3559" spans="1:4" x14ac:dyDescent="0.35">
      <c r="A3559" s="204" t="s">
        <v>549</v>
      </c>
      <c r="B3559" t="s">
        <v>23</v>
      </c>
      <c r="C3559" s="201">
        <v>510701</v>
      </c>
      <c r="D3559" t="s">
        <v>187</v>
      </c>
    </row>
    <row r="3560" spans="1:4" x14ac:dyDescent="0.35">
      <c r="A3560" s="204" t="s">
        <v>549</v>
      </c>
      <c r="B3560" t="s">
        <v>23</v>
      </c>
      <c r="C3560" s="201">
        <v>510706</v>
      </c>
      <c r="D3560" t="s">
        <v>185</v>
      </c>
    </row>
    <row r="3561" spans="1:4" x14ac:dyDescent="0.35">
      <c r="A3561" s="204" t="s">
        <v>549</v>
      </c>
      <c r="B3561" t="s">
        <v>23</v>
      </c>
      <c r="C3561" s="201">
        <v>510709</v>
      </c>
      <c r="D3561" t="s">
        <v>184</v>
      </c>
    </row>
    <row r="3562" spans="1:4" x14ac:dyDescent="0.35">
      <c r="A3562" s="204" t="s">
        <v>549</v>
      </c>
      <c r="B3562" t="s">
        <v>23</v>
      </c>
      <c r="C3562" s="201">
        <v>510710</v>
      </c>
      <c r="D3562" t="s">
        <v>183</v>
      </c>
    </row>
    <row r="3563" spans="1:4" x14ac:dyDescent="0.35">
      <c r="A3563" s="204" t="s">
        <v>549</v>
      </c>
      <c r="B3563" t="s">
        <v>23</v>
      </c>
      <c r="C3563" s="201">
        <v>510711</v>
      </c>
      <c r="D3563" t="s">
        <v>182</v>
      </c>
    </row>
    <row r="3564" spans="1:4" x14ac:dyDescent="0.35">
      <c r="A3564" s="204" t="s">
        <v>549</v>
      </c>
      <c r="B3564" t="s">
        <v>23</v>
      </c>
      <c r="C3564" s="201">
        <v>510712</v>
      </c>
      <c r="D3564" t="s">
        <v>181</v>
      </c>
    </row>
    <row r="3565" spans="1:4" x14ac:dyDescent="0.35">
      <c r="A3565" s="204" t="s">
        <v>549</v>
      </c>
      <c r="B3565" t="s">
        <v>23</v>
      </c>
      <c r="C3565" s="201">
        <v>510714</v>
      </c>
      <c r="D3565" t="s">
        <v>180</v>
      </c>
    </row>
    <row r="3566" spans="1:4" x14ac:dyDescent="0.35">
      <c r="A3566" s="204" t="s">
        <v>549</v>
      </c>
      <c r="B3566" t="s">
        <v>23</v>
      </c>
      <c r="C3566" s="201">
        <v>510716</v>
      </c>
      <c r="D3566" t="s">
        <v>179</v>
      </c>
    </row>
    <row r="3567" spans="1:4" x14ac:dyDescent="0.35">
      <c r="A3567" s="204" t="s">
        <v>549</v>
      </c>
      <c r="B3567" t="s">
        <v>23</v>
      </c>
      <c r="C3567" s="201">
        <v>510801</v>
      </c>
      <c r="D3567" t="s">
        <v>178</v>
      </c>
    </row>
    <row r="3568" spans="1:4" x14ac:dyDescent="0.35">
      <c r="A3568" s="204" t="s">
        <v>549</v>
      </c>
      <c r="B3568" t="s">
        <v>23</v>
      </c>
      <c r="C3568" s="201">
        <v>510803</v>
      </c>
      <c r="D3568" t="s">
        <v>177</v>
      </c>
    </row>
    <row r="3569" spans="1:4" x14ac:dyDescent="0.35">
      <c r="A3569" s="204" t="s">
        <v>549</v>
      </c>
      <c r="B3569" t="s">
        <v>23</v>
      </c>
      <c r="C3569" s="201">
        <v>510806</v>
      </c>
      <c r="D3569" t="s">
        <v>175</v>
      </c>
    </row>
    <row r="3570" spans="1:4" x14ac:dyDescent="0.35">
      <c r="A3570" s="204" t="s">
        <v>549</v>
      </c>
      <c r="B3570" t="s">
        <v>23</v>
      </c>
      <c r="C3570" s="201">
        <v>510809</v>
      </c>
      <c r="D3570" t="s">
        <v>174</v>
      </c>
    </row>
    <row r="3571" spans="1:4" x14ac:dyDescent="0.35">
      <c r="A3571" s="204" t="s">
        <v>549</v>
      </c>
      <c r="B3571" t="s">
        <v>23</v>
      </c>
      <c r="C3571" s="201">
        <v>510811</v>
      </c>
      <c r="D3571" t="s">
        <v>173</v>
      </c>
    </row>
    <row r="3572" spans="1:4" x14ac:dyDescent="0.35">
      <c r="A3572" s="204" t="s">
        <v>549</v>
      </c>
      <c r="B3572" t="s">
        <v>23</v>
      </c>
      <c r="C3572" s="201">
        <v>510813</v>
      </c>
      <c r="D3572" t="s">
        <v>172</v>
      </c>
    </row>
    <row r="3573" spans="1:4" x14ac:dyDescent="0.35">
      <c r="A3573" s="204" t="s">
        <v>549</v>
      </c>
      <c r="B3573" t="s">
        <v>23</v>
      </c>
      <c r="C3573" s="201">
        <v>510907</v>
      </c>
      <c r="D3573" t="s">
        <v>168</v>
      </c>
    </row>
    <row r="3574" spans="1:4" x14ac:dyDescent="0.35">
      <c r="A3574" s="204" t="s">
        <v>549</v>
      </c>
      <c r="B3574" t="s">
        <v>23</v>
      </c>
      <c r="C3574" s="201">
        <v>510908</v>
      </c>
      <c r="D3574" t="s">
        <v>167</v>
      </c>
    </row>
    <row r="3575" spans="1:4" x14ac:dyDescent="0.35">
      <c r="A3575" s="204" t="s">
        <v>549</v>
      </c>
      <c r="B3575" t="s">
        <v>23</v>
      </c>
      <c r="C3575" s="201">
        <v>510909</v>
      </c>
      <c r="D3575" t="s">
        <v>166</v>
      </c>
    </row>
    <row r="3576" spans="1:4" x14ac:dyDescent="0.35">
      <c r="A3576" s="204" t="s">
        <v>549</v>
      </c>
      <c r="B3576" t="s">
        <v>23</v>
      </c>
      <c r="C3576" s="201">
        <v>510910</v>
      </c>
      <c r="D3576" t="s">
        <v>165</v>
      </c>
    </row>
    <row r="3577" spans="1:4" x14ac:dyDescent="0.35">
      <c r="A3577" s="204" t="s">
        <v>549</v>
      </c>
      <c r="B3577" t="s">
        <v>23</v>
      </c>
      <c r="C3577" s="201">
        <v>510911</v>
      </c>
      <c r="D3577" t="s">
        <v>164</v>
      </c>
    </row>
    <row r="3578" spans="1:4" x14ac:dyDescent="0.35">
      <c r="A3578" s="204" t="s">
        <v>549</v>
      </c>
      <c r="B3578" t="s">
        <v>23</v>
      </c>
      <c r="C3578" s="201">
        <v>510919</v>
      </c>
      <c r="D3578" t="s">
        <v>161</v>
      </c>
    </row>
    <row r="3579" spans="1:4" x14ac:dyDescent="0.35">
      <c r="A3579" s="204" t="s">
        <v>549</v>
      </c>
      <c r="B3579" t="s">
        <v>23</v>
      </c>
      <c r="C3579" s="201">
        <v>510920</v>
      </c>
      <c r="D3579" t="s">
        <v>160</v>
      </c>
    </row>
    <row r="3580" spans="1:4" x14ac:dyDescent="0.35">
      <c r="A3580" s="204" t="s">
        <v>549</v>
      </c>
      <c r="B3580" t="s">
        <v>23</v>
      </c>
      <c r="C3580" s="201">
        <v>511009</v>
      </c>
      <c r="D3580" t="s">
        <v>159</v>
      </c>
    </row>
    <row r="3581" spans="1:4" x14ac:dyDescent="0.35">
      <c r="A3581" s="204" t="s">
        <v>549</v>
      </c>
      <c r="B3581" t="s">
        <v>23</v>
      </c>
      <c r="C3581" s="201">
        <v>511012</v>
      </c>
      <c r="D3581" t="s">
        <v>158</v>
      </c>
    </row>
    <row r="3582" spans="1:4" x14ac:dyDescent="0.35">
      <c r="A3582" s="204" t="s">
        <v>549</v>
      </c>
      <c r="B3582" t="s">
        <v>23</v>
      </c>
      <c r="C3582" s="201">
        <v>511502</v>
      </c>
      <c r="D3582" t="s">
        <v>489</v>
      </c>
    </row>
    <row r="3583" spans="1:4" x14ac:dyDescent="0.35">
      <c r="A3583" s="204" t="s">
        <v>549</v>
      </c>
      <c r="B3583" t="s">
        <v>23</v>
      </c>
      <c r="C3583" s="201">
        <v>511802</v>
      </c>
      <c r="D3583" t="s">
        <v>344</v>
      </c>
    </row>
    <row r="3584" spans="1:4" x14ac:dyDescent="0.35">
      <c r="A3584" s="204" t="s">
        <v>549</v>
      </c>
      <c r="B3584" t="s">
        <v>23</v>
      </c>
      <c r="C3584" s="201">
        <v>511803</v>
      </c>
      <c r="D3584" t="s">
        <v>343</v>
      </c>
    </row>
    <row r="3585" spans="1:4" x14ac:dyDescent="0.35">
      <c r="A3585" s="204" t="s">
        <v>549</v>
      </c>
      <c r="B3585" t="s">
        <v>23</v>
      </c>
      <c r="C3585" s="201">
        <v>511804</v>
      </c>
      <c r="D3585" t="s">
        <v>342</v>
      </c>
    </row>
    <row r="3586" spans="1:4" x14ac:dyDescent="0.35">
      <c r="A3586" s="204" t="s">
        <v>549</v>
      </c>
      <c r="B3586" t="s">
        <v>23</v>
      </c>
      <c r="C3586" s="201">
        <v>512201</v>
      </c>
      <c r="D3586" t="s">
        <v>156</v>
      </c>
    </row>
    <row r="3587" spans="1:4" x14ac:dyDescent="0.35">
      <c r="A3587" s="204" t="s">
        <v>549</v>
      </c>
      <c r="B3587" t="s">
        <v>23</v>
      </c>
      <c r="C3587" s="201">
        <v>512601</v>
      </c>
      <c r="D3587" t="s">
        <v>152</v>
      </c>
    </row>
    <row r="3588" spans="1:4" x14ac:dyDescent="0.35">
      <c r="A3588" s="204" t="s">
        <v>549</v>
      </c>
      <c r="B3588" t="s">
        <v>23</v>
      </c>
      <c r="C3588" s="201">
        <v>512604</v>
      </c>
      <c r="D3588" t="s">
        <v>151</v>
      </c>
    </row>
    <row r="3589" spans="1:4" x14ac:dyDescent="0.35">
      <c r="A3589" s="204" t="s">
        <v>549</v>
      </c>
      <c r="B3589" t="s">
        <v>23</v>
      </c>
      <c r="C3589" s="201">
        <v>512605</v>
      </c>
      <c r="D3589" t="s">
        <v>337</v>
      </c>
    </row>
    <row r="3590" spans="1:4" x14ac:dyDescent="0.35">
      <c r="A3590" s="204" t="s">
        <v>549</v>
      </c>
      <c r="B3590" t="s">
        <v>23</v>
      </c>
      <c r="C3590" s="201">
        <v>513501</v>
      </c>
      <c r="D3590" t="s">
        <v>150</v>
      </c>
    </row>
    <row r="3591" spans="1:4" x14ac:dyDescent="0.35">
      <c r="A3591" s="204" t="s">
        <v>549</v>
      </c>
      <c r="B3591" t="s">
        <v>23</v>
      </c>
      <c r="C3591" s="201">
        <v>513502</v>
      </c>
      <c r="D3591" t="s">
        <v>149</v>
      </c>
    </row>
    <row r="3592" spans="1:4" x14ac:dyDescent="0.35">
      <c r="A3592" s="204" t="s">
        <v>549</v>
      </c>
      <c r="B3592" t="s">
        <v>23</v>
      </c>
      <c r="C3592" s="201">
        <v>513503</v>
      </c>
      <c r="D3592" t="s">
        <v>148</v>
      </c>
    </row>
    <row r="3593" spans="1:4" x14ac:dyDescent="0.35">
      <c r="A3593" s="204" t="s">
        <v>549</v>
      </c>
      <c r="B3593" t="s">
        <v>23</v>
      </c>
      <c r="C3593" s="201">
        <v>513599</v>
      </c>
      <c r="D3593" t="s">
        <v>147</v>
      </c>
    </row>
    <row r="3594" spans="1:4" x14ac:dyDescent="0.35">
      <c r="A3594" s="204" t="s">
        <v>549</v>
      </c>
      <c r="B3594" t="s">
        <v>23</v>
      </c>
      <c r="C3594" s="201">
        <v>513602</v>
      </c>
      <c r="D3594" t="s">
        <v>413</v>
      </c>
    </row>
    <row r="3595" spans="1:4" x14ac:dyDescent="0.35">
      <c r="A3595" s="204" t="s">
        <v>549</v>
      </c>
      <c r="B3595" t="s">
        <v>23</v>
      </c>
      <c r="C3595" s="201">
        <v>513801</v>
      </c>
      <c r="D3595" t="s">
        <v>146</v>
      </c>
    </row>
    <row r="3596" spans="1:4" x14ac:dyDescent="0.35">
      <c r="A3596" s="204" t="s">
        <v>549</v>
      </c>
      <c r="B3596" t="s">
        <v>23</v>
      </c>
      <c r="C3596" s="201">
        <v>513902</v>
      </c>
      <c r="D3596" t="s">
        <v>145</v>
      </c>
    </row>
    <row r="3597" spans="1:4" x14ac:dyDescent="0.35">
      <c r="A3597" s="204" t="s">
        <v>549</v>
      </c>
      <c r="B3597" t="s">
        <v>23</v>
      </c>
      <c r="C3597" s="201">
        <v>513999</v>
      </c>
      <c r="D3597" t="s">
        <v>144</v>
      </c>
    </row>
    <row r="3598" spans="1:4" x14ac:dyDescent="0.35">
      <c r="A3598" s="204" t="s">
        <v>549</v>
      </c>
      <c r="B3598" t="s">
        <v>23</v>
      </c>
      <c r="C3598" s="201">
        <v>520201</v>
      </c>
      <c r="D3598" t="s">
        <v>143</v>
      </c>
    </row>
    <row r="3599" spans="1:4" x14ac:dyDescent="0.35">
      <c r="A3599" s="204" t="s">
        <v>549</v>
      </c>
      <c r="B3599" t="s">
        <v>23</v>
      </c>
      <c r="C3599" s="201">
        <v>520203</v>
      </c>
      <c r="D3599" t="s">
        <v>142</v>
      </c>
    </row>
    <row r="3600" spans="1:4" x14ac:dyDescent="0.35">
      <c r="A3600" s="204" t="s">
        <v>549</v>
      </c>
      <c r="B3600" t="s">
        <v>23</v>
      </c>
      <c r="C3600" s="201">
        <v>520205</v>
      </c>
      <c r="D3600" t="s">
        <v>140</v>
      </c>
    </row>
    <row r="3601" spans="1:4" x14ac:dyDescent="0.35">
      <c r="A3601" s="204" t="s">
        <v>549</v>
      </c>
      <c r="B3601" t="s">
        <v>23</v>
      </c>
      <c r="C3601" s="201">
        <v>520213</v>
      </c>
      <c r="D3601" t="s">
        <v>137</v>
      </c>
    </row>
    <row r="3602" spans="1:4" x14ac:dyDescent="0.35">
      <c r="A3602" s="204" t="s">
        <v>549</v>
      </c>
      <c r="B3602" t="s">
        <v>23</v>
      </c>
      <c r="C3602" s="201">
        <v>520216</v>
      </c>
      <c r="D3602" t="s">
        <v>136</v>
      </c>
    </row>
    <row r="3603" spans="1:4" x14ac:dyDescent="0.35">
      <c r="A3603" s="204" t="s">
        <v>549</v>
      </c>
      <c r="B3603" t="s">
        <v>23</v>
      </c>
      <c r="C3603" s="201">
        <v>520301</v>
      </c>
      <c r="D3603" t="s">
        <v>484</v>
      </c>
    </row>
    <row r="3604" spans="1:4" x14ac:dyDescent="0.35">
      <c r="A3604" s="204" t="s">
        <v>549</v>
      </c>
      <c r="B3604" t="s">
        <v>23</v>
      </c>
      <c r="C3604" s="201">
        <v>520302</v>
      </c>
      <c r="D3604" t="s">
        <v>483</v>
      </c>
    </row>
    <row r="3605" spans="1:4" x14ac:dyDescent="0.35">
      <c r="A3605" s="204" t="s">
        <v>549</v>
      </c>
      <c r="B3605" t="s">
        <v>23</v>
      </c>
      <c r="C3605" s="201">
        <v>520406</v>
      </c>
      <c r="D3605" t="s">
        <v>331</v>
      </c>
    </row>
    <row r="3606" spans="1:4" x14ac:dyDescent="0.35">
      <c r="A3606" s="204" t="s">
        <v>549</v>
      </c>
      <c r="B3606" t="s">
        <v>23</v>
      </c>
      <c r="C3606" s="201">
        <v>520408</v>
      </c>
      <c r="D3606" t="s">
        <v>330</v>
      </c>
    </row>
    <row r="3607" spans="1:4" x14ac:dyDescent="0.35">
      <c r="A3607" s="204" t="s">
        <v>549</v>
      </c>
      <c r="B3607" t="s">
        <v>23</v>
      </c>
      <c r="C3607" s="201">
        <v>520411</v>
      </c>
      <c r="D3607" t="s">
        <v>328</v>
      </c>
    </row>
    <row r="3608" spans="1:4" x14ac:dyDescent="0.35">
      <c r="A3608" s="204" t="s">
        <v>549</v>
      </c>
      <c r="B3608" t="s">
        <v>23</v>
      </c>
      <c r="C3608" s="201">
        <v>520901</v>
      </c>
      <c r="D3608" t="s">
        <v>133</v>
      </c>
    </row>
    <row r="3609" spans="1:4" x14ac:dyDescent="0.35">
      <c r="A3609" s="204" t="s">
        <v>549</v>
      </c>
      <c r="B3609" t="s">
        <v>23</v>
      </c>
      <c r="C3609" s="201">
        <v>520904</v>
      </c>
      <c r="D3609" t="s">
        <v>132</v>
      </c>
    </row>
    <row r="3610" spans="1:4" x14ac:dyDescent="0.35">
      <c r="A3610" s="204" t="s">
        <v>549</v>
      </c>
      <c r="B3610" t="s">
        <v>23</v>
      </c>
      <c r="C3610" s="201">
        <v>520905</v>
      </c>
      <c r="D3610" t="s">
        <v>131</v>
      </c>
    </row>
    <row r="3611" spans="1:4" x14ac:dyDescent="0.35">
      <c r="A3611" s="204" t="s">
        <v>549</v>
      </c>
      <c r="B3611" t="s">
        <v>23</v>
      </c>
      <c r="C3611" s="201">
        <v>520907</v>
      </c>
      <c r="D3611" t="s">
        <v>326</v>
      </c>
    </row>
    <row r="3612" spans="1:4" x14ac:dyDescent="0.35">
      <c r="A3612" s="204" t="s">
        <v>549</v>
      </c>
      <c r="B3612" t="s">
        <v>23</v>
      </c>
      <c r="C3612" s="201">
        <v>520908</v>
      </c>
      <c r="D3612" t="s">
        <v>325</v>
      </c>
    </row>
    <row r="3613" spans="1:4" x14ac:dyDescent="0.35">
      <c r="A3613" s="204" t="s">
        <v>549</v>
      </c>
      <c r="B3613" t="s">
        <v>23</v>
      </c>
      <c r="C3613" s="201">
        <v>520909</v>
      </c>
      <c r="D3613" t="s">
        <v>129</v>
      </c>
    </row>
    <row r="3614" spans="1:4" x14ac:dyDescent="0.35">
      <c r="A3614" s="204" t="s">
        <v>549</v>
      </c>
      <c r="B3614" t="s">
        <v>23</v>
      </c>
      <c r="C3614" s="201">
        <v>520910</v>
      </c>
      <c r="D3614" t="s">
        <v>128</v>
      </c>
    </row>
    <row r="3615" spans="1:4" x14ac:dyDescent="0.35">
      <c r="A3615" s="204" t="s">
        <v>549</v>
      </c>
      <c r="B3615" t="s">
        <v>23</v>
      </c>
      <c r="C3615" s="201">
        <v>520999</v>
      </c>
      <c r="D3615" t="s">
        <v>127</v>
      </c>
    </row>
    <row r="3616" spans="1:4" x14ac:dyDescent="0.35">
      <c r="A3616" s="204" t="s">
        <v>549</v>
      </c>
      <c r="B3616" t="s">
        <v>23</v>
      </c>
      <c r="C3616" s="201">
        <v>521001</v>
      </c>
      <c r="D3616" t="s">
        <v>126</v>
      </c>
    </row>
    <row r="3617" spans="1:4" x14ac:dyDescent="0.35">
      <c r="A3617" s="204" t="s">
        <v>549</v>
      </c>
      <c r="B3617" t="s">
        <v>23</v>
      </c>
      <c r="C3617" s="201">
        <v>521401</v>
      </c>
      <c r="D3617" t="s">
        <v>125</v>
      </c>
    </row>
    <row r="3618" spans="1:4" x14ac:dyDescent="0.35">
      <c r="A3618" s="204" t="s">
        <v>549</v>
      </c>
      <c r="B3618" t="s">
        <v>23</v>
      </c>
      <c r="C3618" s="201">
        <v>521501</v>
      </c>
      <c r="D3618" t="s">
        <v>324</v>
      </c>
    </row>
    <row r="3619" spans="1:4" x14ac:dyDescent="0.35">
      <c r="A3619" s="204" t="s">
        <v>549</v>
      </c>
      <c r="B3619" t="s">
        <v>23</v>
      </c>
      <c r="C3619" s="201">
        <v>521601</v>
      </c>
      <c r="D3619" t="s">
        <v>479</v>
      </c>
    </row>
    <row r="3620" spans="1:4" x14ac:dyDescent="0.35">
      <c r="A3620" s="204" t="s">
        <v>549</v>
      </c>
      <c r="B3620" t="s">
        <v>23</v>
      </c>
      <c r="C3620" s="201">
        <v>521803</v>
      </c>
      <c r="D3620" t="s">
        <v>124</v>
      </c>
    </row>
    <row r="3621" spans="1:4" x14ac:dyDescent="0.35">
      <c r="A3621" s="204" t="s">
        <v>549</v>
      </c>
      <c r="B3621" t="s">
        <v>23</v>
      </c>
      <c r="C3621" s="201">
        <v>521804</v>
      </c>
      <c r="D3621" t="s">
        <v>123</v>
      </c>
    </row>
    <row r="3622" spans="1:4" x14ac:dyDescent="0.35">
      <c r="A3622" s="204" t="s">
        <v>549</v>
      </c>
      <c r="B3622" t="s">
        <v>23</v>
      </c>
      <c r="C3622" s="201">
        <v>521901</v>
      </c>
      <c r="D3622" t="s">
        <v>532</v>
      </c>
    </row>
    <row r="3623" spans="1:4" x14ac:dyDescent="0.35">
      <c r="A3623" s="204" t="s">
        <v>549</v>
      </c>
      <c r="B3623" t="s">
        <v>23</v>
      </c>
      <c r="C3623" s="201">
        <v>521903</v>
      </c>
      <c r="D3623" t="s">
        <v>412</v>
      </c>
    </row>
    <row r="3624" spans="1:4" x14ac:dyDescent="0.35">
      <c r="A3624" s="204" t="s">
        <v>549</v>
      </c>
      <c r="B3624" t="s">
        <v>23</v>
      </c>
      <c r="C3624" s="201">
        <v>521909</v>
      </c>
      <c r="D3624" t="s">
        <v>121</v>
      </c>
    </row>
    <row r="3625" spans="1:4" x14ac:dyDescent="0.35">
      <c r="A3625" s="204" t="s">
        <v>549</v>
      </c>
      <c r="B3625" t="s">
        <v>23</v>
      </c>
      <c r="C3625" s="201">
        <v>999999</v>
      </c>
      <c r="D3625" t="s">
        <v>120</v>
      </c>
    </row>
    <row r="3626" spans="1:4" x14ac:dyDescent="0.35">
      <c r="A3626" s="204" t="s">
        <v>544</v>
      </c>
      <c r="B3626" t="s">
        <v>24</v>
      </c>
      <c r="C3626" s="203" t="s">
        <v>320</v>
      </c>
      <c r="D3626" t="s">
        <v>319</v>
      </c>
    </row>
    <row r="3627" spans="1:4" x14ac:dyDescent="0.35">
      <c r="A3627" s="204" t="s">
        <v>544</v>
      </c>
      <c r="B3627" t="s">
        <v>24</v>
      </c>
      <c r="C3627" s="203" t="s">
        <v>519</v>
      </c>
      <c r="D3627" t="s">
        <v>518</v>
      </c>
    </row>
    <row r="3628" spans="1:4" x14ac:dyDescent="0.35">
      <c r="A3628" s="204" t="s">
        <v>544</v>
      </c>
      <c r="B3628" t="s">
        <v>24</v>
      </c>
      <c r="C3628" s="203" t="s">
        <v>314</v>
      </c>
      <c r="D3628" t="s">
        <v>313</v>
      </c>
    </row>
    <row r="3629" spans="1:4" x14ac:dyDescent="0.35">
      <c r="A3629" s="204" t="s">
        <v>544</v>
      </c>
      <c r="B3629" t="s">
        <v>24</v>
      </c>
      <c r="C3629" s="203" t="s">
        <v>312</v>
      </c>
      <c r="D3629" t="s">
        <v>311</v>
      </c>
    </row>
    <row r="3630" spans="1:4" x14ac:dyDescent="0.35">
      <c r="A3630" s="204" t="s">
        <v>544</v>
      </c>
      <c r="B3630" t="s">
        <v>24</v>
      </c>
      <c r="C3630" s="203" t="s">
        <v>453</v>
      </c>
      <c r="D3630" t="s">
        <v>452</v>
      </c>
    </row>
    <row r="3631" spans="1:4" x14ac:dyDescent="0.35">
      <c r="A3631" s="204" t="s">
        <v>544</v>
      </c>
      <c r="B3631" t="s">
        <v>24</v>
      </c>
      <c r="C3631" s="203" t="s">
        <v>451</v>
      </c>
      <c r="D3631" t="s">
        <v>450</v>
      </c>
    </row>
    <row r="3632" spans="1:4" x14ac:dyDescent="0.35">
      <c r="A3632" s="204" t="s">
        <v>544</v>
      </c>
      <c r="B3632" t="s">
        <v>24</v>
      </c>
      <c r="C3632" s="203" t="s">
        <v>449</v>
      </c>
      <c r="D3632" t="s">
        <v>448</v>
      </c>
    </row>
    <row r="3633" spans="1:4" x14ac:dyDescent="0.35">
      <c r="A3633" s="204" t="s">
        <v>544</v>
      </c>
      <c r="B3633" t="s">
        <v>24</v>
      </c>
      <c r="C3633" s="203" t="s">
        <v>447</v>
      </c>
      <c r="D3633" t="s">
        <v>446</v>
      </c>
    </row>
    <row r="3634" spans="1:4" x14ac:dyDescent="0.35">
      <c r="A3634" s="204" t="s">
        <v>544</v>
      </c>
      <c r="B3634" t="s">
        <v>24</v>
      </c>
      <c r="C3634" s="203" t="s">
        <v>445</v>
      </c>
      <c r="D3634" t="s">
        <v>444</v>
      </c>
    </row>
    <row r="3635" spans="1:4" x14ac:dyDescent="0.35">
      <c r="A3635" s="204" t="s">
        <v>544</v>
      </c>
      <c r="B3635" t="s">
        <v>24</v>
      </c>
      <c r="C3635" s="203" t="s">
        <v>443</v>
      </c>
      <c r="D3635" t="s">
        <v>442</v>
      </c>
    </row>
    <row r="3636" spans="1:4" x14ac:dyDescent="0.35">
      <c r="A3636" s="204" t="s">
        <v>544</v>
      </c>
      <c r="B3636" t="s">
        <v>24</v>
      </c>
      <c r="C3636" s="203" t="s">
        <v>310</v>
      </c>
      <c r="D3636" t="s">
        <v>309</v>
      </c>
    </row>
    <row r="3637" spans="1:4" x14ac:dyDescent="0.35">
      <c r="A3637" s="204" t="s">
        <v>544</v>
      </c>
      <c r="B3637" t="s">
        <v>24</v>
      </c>
      <c r="C3637" s="203" t="s">
        <v>306</v>
      </c>
      <c r="D3637" t="s">
        <v>305</v>
      </c>
    </row>
    <row r="3638" spans="1:4" x14ac:dyDescent="0.35">
      <c r="A3638" s="204" t="s">
        <v>544</v>
      </c>
      <c r="B3638" t="s">
        <v>24</v>
      </c>
      <c r="C3638" s="203" t="s">
        <v>304</v>
      </c>
      <c r="D3638" t="s">
        <v>303</v>
      </c>
    </row>
    <row r="3639" spans="1:4" x14ac:dyDescent="0.35">
      <c r="A3639" s="204" t="s">
        <v>544</v>
      </c>
      <c r="B3639" t="s">
        <v>24</v>
      </c>
      <c r="C3639" s="203" t="s">
        <v>405</v>
      </c>
      <c r="D3639" t="s">
        <v>404</v>
      </c>
    </row>
    <row r="3640" spans="1:4" x14ac:dyDescent="0.35">
      <c r="A3640" s="204" t="s">
        <v>544</v>
      </c>
      <c r="B3640" t="s">
        <v>24</v>
      </c>
      <c r="C3640" s="203" t="s">
        <v>403</v>
      </c>
      <c r="D3640" t="s">
        <v>402</v>
      </c>
    </row>
    <row r="3641" spans="1:4" x14ac:dyDescent="0.35">
      <c r="A3641" s="204" t="s">
        <v>544</v>
      </c>
      <c r="B3641" t="s">
        <v>24</v>
      </c>
      <c r="C3641" s="203" t="s">
        <v>302</v>
      </c>
      <c r="D3641" t="s">
        <v>301</v>
      </c>
    </row>
    <row r="3642" spans="1:4" x14ac:dyDescent="0.35">
      <c r="A3642" s="204" t="s">
        <v>544</v>
      </c>
      <c r="B3642" t="s">
        <v>24</v>
      </c>
      <c r="C3642" s="203" t="s">
        <v>300</v>
      </c>
      <c r="D3642" t="s">
        <v>299</v>
      </c>
    </row>
    <row r="3643" spans="1:4" x14ac:dyDescent="0.35">
      <c r="A3643" s="204" t="s">
        <v>544</v>
      </c>
      <c r="B3643" t="s">
        <v>24</v>
      </c>
      <c r="C3643" s="203" t="s">
        <v>399</v>
      </c>
      <c r="D3643" t="s">
        <v>398</v>
      </c>
    </row>
    <row r="3644" spans="1:4" x14ac:dyDescent="0.35">
      <c r="A3644" s="204" t="s">
        <v>544</v>
      </c>
      <c r="B3644" t="s">
        <v>24</v>
      </c>
      <c r="C3644" s="201">
        <v>110103</v>
      </c>
      <c r="D3644" t="s">
        <v>292</v>
      </c>
    </row>
    <row r="3645" spans="1:4" x14ac:dyDescent="0.35">
      <c r="A3645" s="204" t="s">
        <v>544</v>
      </c>
      <c r="B3645" t="s">
        <v>24</v>
      </c>
      <c r="C3645" s="201">
        <v>110201</v>
      </c>
      <c r="D3645" t="s">
        <v>291</v>
      </c>
    </row>
    <row r="3646" spans="1:4" x14ac:dyDescent="0.35">
      <c r="A3646" s="204" t="s">
        <v>544</v>
      </c>
      <c r="B3646" t="s">
        <v>24</v>
      </c>
      <c r="C3646" s="201">
        <v>110202</v>
      </c>
      <c r="D3646" t="s">
        <v>290</v>
      </c>
    </row>
    <row r="3647" spans="1:4" x14ac:dyDescent="0.35">
      <c r="A3647" s="204" t="s">
        <v>544</v>
      </c>
      <c r="B3647" t="s">
        <v>24</v>
      </c>
      <c r="C3647" s="201">
        <v>110501</v>
      </c>
      <c r="D3647" t="s">
        <v>395</v>
      </c>
    </row>
    <row r="3648" spans="1:4" x14ac:dyDescent="0.35">
      <c r="A3648" s="204" t="s">
        <v>544</v>
      </c>
      <c r="B3648" t="s">
        <v>24</v>
      </c>
      <c r="C3648" s="201">
        <v>110701</v>
      </c>
      <c r="D3648" t="s">
        <v>394</v>
      </c>
    </row>
    <row r="3649" spans="1:4" x14ac:dyDescent="0.35">
      <c r="A3649" s="204" t="s">
        <v>544</v>
      </c>
      <c r="B3649" t="s">
        <v>24</v>
      </c>
      <c r="C3649" s="201">
        <v>110802</v>
      </c>
      <c r="D3649" t="s">
        <v>288</v>
      </c>
    </row>
    <row r="3650" spans="1:4" x14ac:dyDescent="0.35">
      <c r="A3650" s="204" t="s">
        <v>544</v>
      </c>
      <c r="B3650" t="s">
        <v>24</v>
      </c>
      <c r="C3650" s="201">
        <v>110901</v>
      </c>
      <c r="D3650" t="s">
        <v>393</v>
      </c>
    </row>
    <row r="3651" spans="1:4" x14ac:dyDescent="0.35">
      <c r="A3651" s="204" t="s">
        <v>544</v>
      </c>
      <c r="B3651" t="s">
        <v>24</v>
      </c>
      <c r="C3651" s="201">
        <v>110902</v>
      </c>
      <c r="D3651" t="s">
        <v>392</v>
      </c>
    </row>
    <row r="3652" spans="1:4" x14ac:dyDescent="0.35">
      <c r="A3652" s="204" t="s">
        <v>544</v>
      </c>
      <c r="B3652" t="s">
        <v>24</v>
      </c>
      <c r="C3652" s="201">
        <v>111001</v>
      </c>
      <c r="D3652" t="s">
        <v>287</v>
      </c>
    </row>
    <row r="3653" spans="1:4" x14ac:dyDescent="0.35">
      <c r="A3653" s="204" t="s">
        <v>544</v>
      </c>
      <c r="B3653" t="s">
        <v>24</v>
      </c>
      <c r="C3653" s="201">
        <v>111002</v>
      </c>
      <c r="D3653" t="s">
        <v>286</v>
      </c>
    </row>
    <row r="3654" spans="1:4" x14ac:dyDescent="0.35">
      <c r="A3654" s="204" t="s">
        <v>544</v>
      </c>
      <c r="B3654" t="s">
        <v>24</v>
      </c>
      <c r="C3654" s="201">
        <v>111003</v>
      </c>
      <c r="D3654" t="s">
        <v>285</v>
      </c>
    </row>
    <row r="3655" spans="1:4" x14ac:dyDescent="0.35">
      <c r="A3655" s="204" t="s">
        <v>544</v>
      </c>
      <c r="B3655" t="s">
        <v>24</v>
      </c>
      <c r="C3655" s="201">
        <v>111006</v>
      </c>
      <c r="D3655" t="s">
        <v>284</v>
      </c>
    </row>
    <row r="3656" spans="1:4" x14ac:dyDescent="0.35">
      <c r="A3656" s="204" t="s">
        <v>544</v>
      </c>
      <c r="B3656" t="s">
        <v>24</v>
      </c>
      <c r="C3656" s="201">
        <v>120500</v>
      </c>
      <c r="D3656" t="s">
        <v>275</v>
      </c>
    </row>
    <row r="3657" spans="1:4" x14ac:dyDescent="0.35">
      <c r="A3657" s="204" t="s">
        <v>544</v>
      </c>
      <c r="B3657" t="s">
        <v>24</v>
      </c>
      <c r="C3657" s="201">
        <v>120501</v>
      </c>
      <c r="D3657" t="s">
        <v>274</v>
      </c>
    </row>
    <row r="3658" spans="1:4" x14ac:dyDescent="0.35">
      <c r="A3658" s="204" t="s">
        <v>544</v>
      </c>
      <c r="B3658" t="s">
        <v>24</v>
      </c>
      <c r="C3658" s="201">
        <v>120503</v>
      </c>
      <c r="D3658" t="s">
        <v>273</v>
      </c>
    </row>
    <row r="3659" spans="1:4" x14ac:dyDescent="0.35">
      <c r="A3659" s="204" t="s">
        <v>544</v>
      </c>
      <c r="B3659" t="s">
        <v>24</v>
      </c>
      <c r="C3659" s="201">
        <v>120504</v>
      </c>
      <c r="D3659" t="s">
        <v>272</v>
      </c>
    </row>
    <row r="3660" spans="1:4" x14ac:dyDescent="0.35">
      <c r="A3660" s="204" t="s">
        <v>544</v>
      </c>
      <c r="B3660" t="s">
        <v>24</v>
      </c>
      <c r="C3660" s="201">
        <v>120507</v>
      </c>
      <c r="D3660" t="s">
        <v>271</v>
      </c>
    </row>
    <row r="3661" spans="1:4" x14ac:dyDescent="0.35">
      <c r="A3661" s="204" t="s">
        <v>544</v>
      </c>
      <c r="B3661" t="s">
        <v>24</v>
      </c>
      <c r="C3661" s="201">
        <v>120509</v>
      </c>
      <c r="D3661" t="s">
        <v>270</v>
      </c>
    </row>
    <row r="3662" spans="1:4" x14ac:dyDescent="0.35">
      <c r="A3662" s="204" t="s">
        <v>544</v>
      </c>
      <c r="B3662" t="s">
        <v>24</v>
      </c>
      <c r="C3662" s="201">
        <v>120510</v>
      </c>
      <c r="D3662" t="s">
        <v>269</v>
      </c>
    </row>
    <row r="3663" spans="1:4" x14ac:dyDescent="0.35">
      <c r="A3663" s="204" t="s">
        <v>544</v>
      </c>
      <c r="B3663" t="s">
        <v>24</v>
      </c>
      <c r="C3663" s="201">
        <v>120601</v>
      </c>
      <c r="D3663" t="s">
        <v>391</v>
      </c>
    </row>
    <row r="3664" spans="1:4" x14ac:dyDescent="0.35">
      <c r="A3664" s="204" t="s">
        <v>544</v>
      </c>
      <c r="B3664" t="s">
        <v>24</v>
      </c>
      <c r="C3664" s="201">
        <v>120602</v>
      </c>
      <c r="D3664" t="s">
        <v>390</v>
      </c>
    </row>
    <row r="3665" spans="1:4" x14ac:dyDescent="0.35">
      <c r="A3665" s="204" t="s">
        <v>544</v>
      </c>
      <c r="B3665" t="s">
        <v>24</v>
      </c>
      <c r="C3665" s="201">
        <v>130201</v>
      </c>
      <c r="D3665" t="s">
        <v>389</v>
      </c>
    </row>
    <row r="3666" spans="1:4" x14ac:dyDescent="0.35">
      <c r="A3666" s="204" t="s">
        <v>544</v>
      </c>
      <c r="B3666" t="s">
        <v>24</v>
      </c>
      <c r="C3666" s="201">
        <v>131102</v>
      </c>
      <c r="D3666" t="s">
        <v>268</v>
      </c>
    </row>
    <row r="3667" spans="1:4" x14ac:dyDescent="0.35">
      <c r="A3667" s="204" t="s">
        <v>544</v>
      </c>
      <c r="B3667" t="s">
        <v>24</v>
      </c>
      <c r="C3667" s="201">
        <v>131199</v>
      </c>
      <c r="D3667" t="s">
        <v>267</v>
      </c>
    </row>
    <row r="3668" spans="1:4" x14ac:dyDescent="0.35">
      <c r="A3668" s="204" t="s">
        <v>544</v>
      </c>
      <c r="B3668" t="s">
        <v>24</v>
      </c>
      <c r="C3668" s="201">
        <v>131201</v>
      </c>
      <c r="D3668" t="s">
        <v>388</v>
      </c>
    </row>
    <row r="3669" spans="1:4" x14ac:dyDescent="0.35">
      <c r="A3669" s="204" t="s">
        <v>544</v>
      </c>
      <c r="B3669" t="s">
        <v>24</v>
      </c>
      <c r="C3669" s="201">
        <v>131206</v>
      </c>
      <c r="D3669" t="s">
        <v>387</v>
      </c>
    </row>
    <row r="3670" spans="1:4" x14ac:dyDescent="0.35">
      <c r="A3670" s="204" t="s">
        <v>544</v>
      </c>
      <c r="B3670" t="s">
        <v>24</v>
      </c>
      <c r="C3670" s="201">
        <v>131207</v>
      </c>
      <c r="D3670" t="s">
        <v>386</v>
      </c>
    </row>
    <row r="3671" spans="1:4" x14ac:dyDescent="0.35">
      <c r="A3671" s="204" t="s">
        <v>544</v>
      </c>
      <c r="B3671" t="s">
        <v>24</v>
      </c>
      <c r="C3671" s="201">
        <v>131208</v>
      </c>
      <c r="D3671" t="s">
        <v>385</v>
      </c>
    </row>
    <row r="3672" spans="1:4" x14ac:dyDescent="0.35">
      <c r="A3672" s="204" t="s">
        <v>544</v>
      </c>
      <c r="B3672" t="s">
        <v>24</v>
      </c>
      <c r="C3672" s="201">
        <v>131209</v>
      </c>
      <c r="D3672" t="s">
        <v>384</v>
      </c>
    </row>
    <row r="3673" spans="1:4" x14ac:dyDescent="0.35">
      <c r="A3673" s="204" t="s">
        <v>544</v>
      </c>
      <c r="B3673" t="s">
        <v>24</v>
      </c>
      <c r="C3673" s="201">
        <v>131210</v>
      </c>
      <c r="D3673" t="s">
        <v>383</v>
      </c>
    </row>
    <row r="3674" spans="1:4" x14ac:dyDescent="0.35">
      <c r="A3674" s="204" t="s">
        <v>544</v>
      </c>
      <c r="B3674" t="s">
        <v>24</v>
      </c>
      <c r="C3674" s="201">
        <v>131211</v>
      </c>
      <c r="D3674" t="s">
        <v>382</v>
      </c>
    </row>
    <row r="3675" spans="1:4" x14ac:dyDescent="0.35">
      <c r="A3675" s="204" t="s">
        <v>544</v>
      </c>
      <c r="B3675" t="s">
        <v>24</v>
      </c>
      <c r="C3675" s="201">
        <v>131212</v>
      </c>
      <c r="D3675" t="s">
        <v>381</v>
      </c>
    </row>
    <row r="3676" spans="1:4" x14ac:dyDescent="0.35">
      <c r="A3676" s="204" t="s">
        <v>544</v>
      </c>
      <c r="B3676" t="s">
        <v>24</v>
      </c>
      <c r="C3676" s="201">
        <v>131314</v>
      </c>
      <c r="D3676" t="s">
        <v>425</v>
      </c>
    </row>
    <row r="3677" spans="1:4" x14ac:dyDescent="0.35">
      <c r="A3677" s="204" t="s">
        <v>544</v>
      </c>
      <c r="B3677" t="s">
        <v>24</v>
      </c>
      <c r="C3677" s="201">
        <v>131401</v>
      </c>
      <c r="D3677" t="s">
        <v>380</v>
      </c>
    </row>
    <row r="3678" spans="1:4" x14ac:dyDescent="0.35">
      <c r="A3678" s="204" t="s">
        <v>544</v>
      </c>
      <c r="B3678" t="s">
        <v>24</v>
      </c>
      <c r="C3678" s="201">
        <v>131402</v>
      </c>
      <c r="D3678" t="s">
        <v>379</v>
      </c>
    </row>
    <row r="3679" spans="1:4" x14ac:dyDescent="0.35">
      <c r="A3679" s="204" t="s">
        <v>544</v>
      </c>
      <c r="B3679" t="s">
        <v>24</v>
      </c>
      <c r="C3679" s="201">
        <v>131499</v>
      </c>
      <c r="D3679" t="s">
        <v>378</v>
      </c>
    </row>
    <row r="3680" spans="1:4" x14ac:dyDescent="0.35">
      <c r="A3680" s="204" t="s">
        <v>544</v>
      </c>
      <c r="B3680" t="s">
        <v>24</v>
      </c>
      <c r="C3680" s="201">
        <v>140299</v>
      </c>
      <c r="D3680" t="s">
        <v>424</v>
      </c>
    </row>
    <row r="3681" spans="1:4" x14ac:dyDescent="0.35">
      <c r="A3681" s="204" t="s">
        <v>544</v>
      </c>
      <c r="B3681" t="s">
        <v>24</v>
      </c>
      <c r="C3681" s="201">
        <v>150401</v>
      </c>
      <c r="D3681" t="s">
        <v>375</v>
      </c>
    </row>
    <row r="3682" spans="1:4" x14ac:dyDescent="0.35">
      <c r="A3682" s="204" t="s">
        <v>544</v>
      </c>
      <c r="B3682" t="s">
        <v>24</v>
      </c>
      <c r="C3682" s="201">
        <v>150506</v>
      </c>
      <c r="D3682" t="s">
        <v>265</v>
      </c>
    </row>
    <row r="3683" spans="1:4" x14ac:dyDescent="0.35">
      <c r="A3683" s="204" t="s">
        <v>544</v>
      </c>
      <c r="B3683" t="s">
        <v>24</v>
      </c>
      <c r="C3683" s="201">
        <v>150507</v>
      </c>
      <c r="D3683" t="s">
        <v>264</v>
      </c>
    </row>
    <row r="3684" spans="1:4" x14ac:dyDescent="0.35">
      <c r="A3684" s="204" t="s">
        <v>544</v>
      </c>
      <c r="B3684" t="s">
        <v>24</v>
      </c>
      <c r="C3684" s="201">
        <v>150508</v>
      </c>
      <c r="D3684" t="s">
        <v>263</v>
      </c>
    </row>
    <row r="3685" spans="1:4" x14ac:dyDescent="0.35">
      <c r="A3685" s="204" t="s">
        <v>544</v>
      </c>
      <c r="B3685" t="s">
        <v>24</v>
      </c>
      <c r="C3685" s="201">
        <v>150701</v>
      </c>
      <c r="D3685" t="s">
        <v>262</v>
      </c>
    </row>
    <row r="3686" spans="1:4" x14ac:dyDescent="0.35">
      <c r="A3686" s="204" t="s">
        <v>544</v>
      </c>
      <c r="B3686" t="s">
        <v>24</v>
      </c>
      <c r="C3686" s="201">
        <v>150803</v>
      </c>
      <c r="D3686" t="s">
        <v>260</v>
      </c>
    </row>
    <row r="3687" spans="1:4" x14ac:dyDescent="0.35">
      <c r="A3687" s="204" t="s">
        <v>544</v>
      </c>
      <c r="B3687" t="s">
        <v>24</v>
      </c>
      <c r="C3687" s="201">
        <v>150807</v>
      </c>
      <c r="D3687" t="s">
        <v>259</v>
      </c>
    </row>
    <row r="3688" spans="1:4" x14ac:dyDescent="0.35">
      <c r="A3688" s="204" t="s">
        <v>544</v>
      </c>
      <c r="B3688" t="s">
        <v>24</v>
      </c>
      <c r="C3688" s="201">
        <v>151102</v>
      </c>
      <c r="D3688" t="s">
        <v>514</v>
      </c>
    </row>
    <row r="3689" spans="1:4" x14ac:dyDescent="0.35">
      <c r="A3689" s="204" t="s">
        <v>544</v>
      </c>
      <c r="B3689" t="s">
        <v>24</v>
      </c>
      <c r="C3689" s="201">
        <v>151301</v>
      </c>
      <c r="D3689" t="s">
        <v>258</v>
      </c>
    </row>
    <row r="3690" spans="1:4" x14ac:dyDescent="0.35">
      <c r="A3690" s="204" t="s">
        <v>544</v>
      </c>
      <c r="B3690" t="s">
        <v>24</v>
      </c>
      <c r="C3690" s="201">
        <v>151302</v>
      </c>
      <c r="D3690" t="s">
        <v>257</v>
      </c>
    </row>
    <row r="3691" spans="1:4" x14ac:dyDescent="0.35">
      <c r="A3691" s="204" t="s">
        <v>544</v>
      </c>
      <c r="B3691" t="s">
        <v>24</v>
      </c>
      <c r="C3691" s="201">
        <v>151307</v>
      </c>
      <c r="D3691" t="s">
        <v>254</v>
      </c>
    </row>
    <row r="3692" spans="1:4" x14ac:dyDescent="0.35">
      <c r="A3692" s="204" t="s">
        <v>544</v>
      </c>
      <c r="B3692" t="s">
        <v>24</v>
      </c>
      <c r="C3692" s="201">
        <v>151399</v>
      </c>
      <c r="D3692" t="s">
        <v>537</v>
      </c>
    </row>
    <row r="3693" spans="1:4" x14ac:dyDescent="0.35">
      <c r="A3693" s="204" t="s">
        <v>544</v>
      </c>
      <c r="B3693" t="s">
        <v>24</v>
      </c>
      <c r="C3693" s="201">
        <v>190505</v>
      </c>
      <c r="D3693" t="s">
        <v>252</v>
      </c>
    </row>
    <row r="3694" spans="1:4" x14ac:dyDescent="0.35">
      <c r="A3694" s="204" t="s">
        <v>544</v>
      </c>
      <c r="B3694" t="s">
        <v>24</v>
      </c>
      <c r="C3694" s="201">
        <v>190708</v>
      </c>
      <c r="D3694" t="s">
        <v>371</v>
      </c>
    </row>
    <row r="3695" spans="1:4" x14ac:dyDescent="0.35">
      <c r="A3695" s="204" t="s">
        <v>544</v>
      </c>
      <c r="B3695" t="s">
        <v>24</v>
      </c>
      <c r="C3695" s="201">
        <v>261006</v>
      </c>
      <c r="D3695" t="s">
        <v>250</v>
      </c>
    </row>
    <row r="3696" spans="1:4" x14ac:dyDescent="0.35">
      <c r="A3696" s="204" t="s">
        <v>544</v>
      </c>
      <c r="B3696" t="s">
        <v>24</v>
      </c>
      <c r="C3696" s="201">
        <v>302502</v>
      </c>
      <c r="D3696" t="s">
        <v>368</v>
      </c>
    </row>
    <row r="3697" spans="1:4" x14ac:dyDescent="0.35">
      <c r="A3697" s="204" t="s">
        <v>544</v>
      </c>
      <c r="B3697" t="s">
        <v>24</v>
      </c>
      <c r="C3697" s="201">
        <v>303301</v>
      </c>
      <c r="D3697" t="s">
        <v>248</v>
      </c>
    </row>
    <row r="3698" spans="1:4" x14ac:dyDescent="0.35">
      <c r="A3698" s="204" t="s">
        <v>544</v>
      </c>
      <c r="B3698" t="s">
        <v>24</v>
      </c>
      <c r="C3698" s="201">
        <v>303401</v>
      </c>
      <c r="D3698" t="s">
        <v>247</v>
      </c>
    </row>
    <row r="3699" spans="1:4" x14ac:dyDescent="0.35">
      <c r="A3699" s="204" t="s">
        <v>544</v>
      </c>
      <c r="B3699" t="s">
        <v>24</v>
      </c>
      <c r="C3699" s="201">
        <v>304101</v>
      </c>
      <c r="D3699" t="s">
        <v>246</v>
      </c>
    </row>
    <row r="3700" spans="1:4" x14ac:dyDescent="0.35">
      <c r="A3700" s="204" t="s">
        <v>544</v>
      </c>
      <c r="B3700" t="s">
        <v>24</v>
      </c>
      <c r="C3700" s="201">
        <v>304401</v>
      </c>
      <c r="D3700" t="s">
        <v>245</v>
      </c>
    </row>
    <row r="3701" spans="1:4" x14ac:dyDescent="0.35">
      <c r="A3701" s="204" t="s">
        <v>544</v>
      </c>
      <c r="B3701" t="s">
        <v>24</v>
      </c>
      <c r="C3701" s="201">
        <v>310302</v>
      </c>
      <c r="D3701" t="s">
        <v>434</v>
      </c>
    </row>
    <row r="3702" spans="1:4" x14ac:dyDescent="0.35">
      <c r="A3702" s="204" t="s">
        <v>544</v>
      </c>
      <c r="B3702" t="s">
        <v>24</v>
      </c>
      <c r="C3702" s="201">
        <v>310501</v>
      </c>
      <c r="D3702" t="s">
        <v>423</v>
      </c>
    </row>
    <row r="3703" spans="1:4" x14ac:dyDescent="0.35">
      <c r="A3703" s="204" t="s">
        <v>544</v>
      </c>
      <c r="B3703" t="s">
        <v>24</v>
      </c>
      <c r="C3703" s="201">
        <v>310504</v>
      </c>
      <c r="D3703" t="s">
        <v>422</v>
      </c>
    </row>
    <row r="3704" spans="1:4" x14ac:dyDescent="0.35">
      <c r="A3704" s="204" t="s">
        <v>544</v>
      </c>
      <c r="B3704" t="s">
        <v>24</v>
      </c>
      <c r="C3704" s="201">
        <v>310507</v>
      </c>
      <c r="D3704" t="s">
        <v>421</v>
      </c>
    </row>
    <row r="3705" spans="1:4" x14ac:dyDescent="0.35">
      <c r="A3705" s="204" t="s">
        <v>544</v>
      </c>
      <c r="B3705" t="s">
        <v>24</v>
      </c>
      <c r="C3705" s="201">
        <v>310601</v>
      </c>
      <c r="D3705" t="s">
        <v>367</v>
      </c>
    </row>
    <row r="3706" spans="1:4" x14ac:dyDescent="0.35">
      <c r="A3706" s="204" t="s">
        <v>544</v>
      </c>
      <c r="B3706" t="s">
        <v>24</v>
      </c>
      <c r="C3706" s="201">
        <v>400509</v>
      </c>
      <c r="D3706" t="s">
        <v>244</v>
      </c>
    </row>
    <row r="3707" spans="1:4" x14ac:dyDescent="0.35">
      <c r="A3707" s="204" t="s">
        <v>544</v>
      </c>
      <c r="B3707" t="s">
        <v>24</v>
      </c>
      <c r="C3707" s="201">
        <v>410399</v>
      </c>
      <c r="D3707" t="s">
        <v>243</v>
      </c>
    </row>
    <row r="3708" spans="1:4" x14ac:dyDescent="0.35">
      <c r="A3708" s="204" t="s">
        <v>544</v>
      </c>
      <c r="B3708" t="s">
        <v>24</v>
      </c>
      <c r="C3708" s="201">
        <v>419999</v>
      </c>
      <c r="D3708" t="s">
        <v>242</v>
      </c>
    </row>
    <row r="3709" spans="1:4" x14ac:dyDescent="0.35">
      <c r="A3709" s="204" t="s">
        <v>544</v>
      </c>
      <c r="B3709" t="s">
        <v>24</v>
      </c>
      <c r="C3709" s="201">
        <v>430109</v>
      </c>
      <c r="D3709" t="s">
        <v>364</v>
      </c>
    </row>
    <row r="3710" spans="1:4" x14ac:dyDescent="0.35">
      <c r="A3710" s="204" t="s">
        <v>544</v>
      </c>
      <c r="B3710" t="s">
        <v>24</v>
      </c>
      <c r="C3710" s="201">
        <v>430201</v>
      </c>
      <c r="D3710" t="s">
        <v>363</v>
      </c>
    </row>
    <row r="3711" spans="1:4" x14ac:dyDescent="0.35">
      <c r="A3711" s="204" t="s">
        <v>544</v>
      </c>
      <c r="B3711" t="s">
        <v>24</v>
      </c>
      <c r="C3711" s="201">
        <v>430202</v>
      </c>
      <c r="D3711" t="s">
        <v>362</v>
      </c>
    </row>
    <row r="3712" spans="1:4" x14ac:dyDescent="0.35">
      <c r="A3712" s="204" t="s">
        <v>544</v>
      </c>
      <c r="B3712" t="s">
        <v>24</v>
      </c>
      <c r="C3712" s="201">
        <v>430203</v>
      </c>
      <c r="D3712" t="s">
        <v>361</v>
      </c>
    </row>
    <row r="3713" spans="1:4" x14ac:dyDescent="0.35">
      <c r="A3713" s="204" t="s">
        <v>544</v>
      </c>
      <c r="B3713" t="s">
        <v>24</v>
      </c>
      <c r="C3713" s="201">
        <v>430205</v>
      </c>
      <c r="D3713" t="s">
        <v>360</v>
      </c>
    </row>
    <row r="3714" spans="1:4" x14ac:dyDescent="0.35">
      <c r="A3714" s="204" t="s">
        <v>544</v>
      </c>
      <c r="B3714" t="s">
        <v>24</v>
      </c>
      <c r="C3714" s="201">
        <v>430299</v>
      </c>
      <c r="D3714" t="s">
        <v>359</v>
      </c>
    </row>
    <row r="3715" spans="1:4" x14ac:dyDescent="0.35">
      <c r="A3715" s="204" t="s">
        <v>544</v>
      </c>
      <c r="B3715" t="s">
        <v>24</v>
      </c>
      <c r="C3715" s="201">
        <v>440000</v>
      </c>
      <c r="D3715" t="s">
        <v>220</v>
      </c>
    </row>
    <row r="3716" spans="1:4" x14ac:dyDescent="0.35">
      <c r="A3716" s="204" t="s">
        <v>544</v>
      </c>
      <c r="B3716" t="s">
        <v>24</v>
      </c>
      <c r="C3716" s="201">
        <v>440701</v>
      </c>
      <c r="D3716" t="s">
        <v>358</v>
      </c>
    </row>
    <row r="3717" spans="1:4" x14ac:dyDescent="0.35">
      <c r="A3717" s="204" t="s">
        <v>544</v>
      </c>
      <c r="B3717" t="s">
        <v>24</v>
      </c>
      <c r="C3717" s="201">
        <v>440702</v>
      </c>
      <c r="D3717" t="s">
        <v>509</v>
      </c>
    </row>
    <row r="3718" spans="1:4" x14ac:dyDescent="0.35">
      <c r="A3718" s="204" t="s">
        <v>544</v>
      </c>
      <c r="B3718" t="s">
        <v>24</v>
      </c>
      <c r="C3718" s="201">
        <v>450701</v>
      </c>
      <c r="D3718" t="s">
        <v>548</v>
      </c>
    </row>
    <row r="3719" spans="1:4" x14ac:dyDescent="0.35">
      <c r="A3719" s="204" t="s">
        <v>544</v>
      </c>
      <c r="B3719" t="s">
        <v>24</v>
      </c>
      <c r="C3719" s="201">
        <v>450702</v>
      </c>
      <c r="D3719" t="s">
        <v>547</v>
      </c>
    </row>
    <row r="3720" spans="1:4" x14ac:dyDescent="0.35">
      <c r="A3720" s="204" t="s">
        <v>544</v>
      </c>
      <c r="B3720" t="s">
        <v>24</v>
      </c>
      <c r="C3720" s="201">
        <v>460401</v>
      </c>
      <c r="D3720" t="s">
        <v>217</v>
      </c>
    </row>
    <row r="3721" spans="1:4" x14ac:dyDescent="0.35">
      <c r="A3721" s="204" t="s">
        <v>544</v>
      </c>
      <c r="B3721" t="s">
        <v>24</v>
      </c>
      <c r="C3721" s="201">
        <v>470600</v>
      </c>
      <c r="D3721" t="s">
        <v>211</v>
      </c>
    </row>
    <row r="3722" spans="1:4" x14ac:dyDescent="0.35">
      <c r="A3722" s="204" t="s">
        <v>544</v>
      </c>
      <c r="B3722" t="s">
        <v>24</v>
      </c>
      <c r="C3722" s="201">
        <v>470604</v>
      </c>
      <c r="D3722" t="s">
        <v>210</v>
      </c>
    </row>
    <row r="3723" spans="1:4" x14ac:dyDescent="0.35">
      <c r="A3723" s="204" t="s">
        <v>544</v>
      </c>
      <c r="B3723" t="s">
        <v>24</v>
      </c>
      <c r="C3723" s="201">
        <v>470607</v>
      </c>
      <c r="D3723" t="s">
        <v>208</v>
      </c>
    </row>
    <row r="3724" spans="1:4" x14ac:dyDescent="0.35">
      <c r="A3724" s="204" t="s">
        <v>544</v>
      </c>
      <c r="B3724" t="s">
        <v>24</v>
      </c>
      <c r="C3724" s="201">
        <v>470608</v>
      </c>
      <c r="D3724" t="s">
        <v>207</v>
      </c>
    </row>
    <row r="3725" spans="1:4" x14ac:dyDescent="0.35">
      <c r="A3725" s="204" t="s">
        <v>544</v>
      </c>
      <c r="B3725" t="s">
        <v>24</v>
      </c>
      <c r="C3725" s="201">
        <v>470609</v>
      </c>
      <c r="D3725" t="s">
        <v>416</v>
      </c>
    </row>
    <row r="3726" spans="1:4" x14ac:dyDescent="0.35">
      <c r="A3726" s="204" t="s">
        <v>544</v>
      </c>
      <c r="B3726" t="s">
        <v>24</v>
      </c>
      <c r="C3726" s="201">
        <v>470612</v>
      </c>
      <c r="D3726" t="s">
        <v>206</v>
      </c>
    </row>
    <row r="3727" spans="1:4" x14ac:dyDescent="0.35">
      <c r="A3727" s="204" t="s">
        <v>544</v>
      </c>
      <c r="B3727" t="s">
        <v>24</v>
      </c>
      <c r="C3727" s="201">
        <v>470613</v>
      </c>
      <c r="D3727" t="s">
        <v>205</v>
      </c>
    </row>
    <row r="3728" spans="1:4" x14ac:dyDescent="0.35">
      <c r="A3728" s="204" t="s">
        <v>544</v>
      </c>
      <c r="B3728" t="s">
        <v>24</v>
      </c>
      <c r="C3728" s="201">
        <v>470614</v>
      </c>
      <c r="D3728" t="s">
        <v>204</v>
      </c>
    </row>
    <row r="3729" spans="1:4" x14ac:dyDescent="0.35">
      <c r="A3729" s="204" t="s">
        <v>544</v>
      </c>
      <c r="B3729" t="s">
        <v>24</v>
      </c>
      <c r="C3729" s="201">
        <v>470617</v>
      </c>
      <c r="D3729" t="s">
        <v>203</v>
      </c>
    </row>
    <row r="3730" spans="1:4" x14ac:dyDescent="0.35">
      <c r="A3730" s="204" t="s">
        <v>544</v>
      </c>
      <c r="B3730" t="s">
        <v>24</v>
      </c>
      <c r="C3730" s="201">
        <v>480501</v>
      </c>
      <c r="D3730" t="s">
        <v>546</v>
      </c>
    </row>
    <row r="3731" spans="1:4" x14ac:dyDescent="0.35">
      <c r="A3731" s="204" t="s">
        <v>544</v>
      </c>
      <c r="B3731" t="s">
        <v>24</v>
      </c>
      <c r="C3731" s="201">
        <v>480503</v>
      </c>
      <c r="D3731" t="s">
        <v>545</v>
      </c>
    </row>
    <row r="3732" spans="1:4" x14ac:dyDescent="0.35">
      <c r="A3732" s="204" t="s">
        <v>544</v>
      </c>
      <c r="B3732" t="s">
        <v>24</v>
      </c>
      <c r="C3732" s="201">
        <v>490102</v>
      </c>
      <c r="D3732" t="s">
        <v>195</v>
      </c>
    </row>
    <row r="3733" spans="1:4" x14ac:dyDescent="0.35">
      <c r="A3733" s="204" t="s">
        <v>544</v>
      </c>
      <c r="B3733" t="s">
        <v>24</v>
      </c>
      <c r="C3733" s="201">
        <v>490108</v>
      </c>
      <c r="D3733" t="s">
        <v>193</v>
      </c>
    </row>
    <row r="3734" spans="1:4" x14ac:dyDescent="0.35">
      <c r="A3734" s="204" t="s">
        <v>544</v>
      </c>
      <c r="B3734" t="s">
        <v>24</v>
      </c>
      <c r="C3734" s="201">
        <v>490205</v>
      </c>
      <c r="D3734" t="s">
        <v>192</v>
      </c>
    </row>
    <row r="3735" spans="1:4" x14ac:dyDescent="0.35">
      <c r="A3735" s="204" t="s">
        <v>544</v>
      </c>
      <c r="B3735" t="s">
        <v>24</v>
      </c>
      <c r="C3735" s="201">
        <v>510601</v>
      </c>
      <c r="D3735" t="s">
        <v>414</v>
      </c>
    </row>
    <row r="3736" spans="1:4" x14ac:dyDescent="0.35">
      <c r="A3736" s="204" t="s">
        <v>544</v>
      </c>
      <c r="B3736" t="s">
        <v>24</v>
      </c>
      <c r="C3736" s="201">
        <v>510602</v>
      </c>
      <c r="D3736" t="s">
        <v>189</v>
      </c>
    </row>
    <row r="3737" spans="1:4" x14ac:dyDescent="0.35">
      <c r="A3737" s="204" t="s">
        <v>544</v>
      </c>
      <c r="B3737" t="s">
        <v>24</v>
      </c>
      <c r="C3737" s="201">
        <v>510701</v>
      </c>
      <c r="D3737" t="s">
        <v>187</v>
      </c>
    </row>
    <row r="3738" spans="1:4" x14ac:dyDescent="0.35">
      <c r="A3738" s="204" t="s">
        <v>544</v>
      </c>
      <c r="B3738" t="s">
        <v>24</v>
      </c>
      <c r="C3738" s="201">
        <v>510706</v>
      </c>
      <c r="D3738" t="s">
        <v>185</v>
      </c>
    </row>
    <row r="3739" spans="1:4" x14ac:dyDescent="0.35">
      <c r="A3739" s="204" t="s">
        <v>544</v>
      </c>
      <c r="B3739" t="s">
        <v>24</v>
      </c>
      <c r="C3739" s="201">
        <v>510709</v>
      </c>
      <c r="D3739" t="s">
        <v>184</v>
      </c>
    </row>
    <row r="3740" spans="1:4" x14ac:dyDescent="0.35">
      <c r="A3740" s="204" t="s">
        <v>544</v>
      </c>
      <c r="B3740" t="s">
        <v>24</v>
      </c>
      <c r="C3740" s="201">
        <v>510710</v>
      </c>
      <c r="D3740" t="s">
        <v>183</v>
      </c>
    </row>
    <row r="3741" spans="1:4" x14ac:dyDescent="0.35">
      <c r="A3741" s="204" t="s">
        <v>544</v>
      </c>
      <c r="B3741" t="s">
        <v>24</v>
      </c>
      <c r="C3741" s="201">
        <v>510711</v>
      </c>
      <c r="D3741" t="s">
        <v>182</v>
      </c>
    </row>
    <row r="3742" spans="1:4" x14ac:dyDescent="0.35">
      <c r="A3742" s="204" t="s">
        <v>544</v>
      </c>
      <c r="B3742" t="s">
        <v>24</v>
      </c>
      <c r="C3742" s="201">
        <v>510712</v>
      </c>
      <c r="D3742" t="s">
        <v>181</v>
      </c>
    </row>
    <row r="3743" spans="1:4" x14ac:dyDescent="0.35">
      <c r="A3743" s="204" t="s">
        <v>544</v>
      </c>
      <c r="B3743" t="s">
        <v>24</v>
      </c>
      <c r="C3743" s="201">
        <v>510714</v>
      </c>
      <c r="D3743" t="s">
        <v>180</v>
      </c>
    </row>
    <row r="3744" spans="1:4" x14ac:dyDescent="0.35">
      <c r="A3744" s="204" t="s">
        <v>544</v>
      </c>
      <c r="B3744" t="s">
        <v>24</v>
      </c>
      <c r="C3744" s="201">
        <v>510716</v>
      </c>
      <c r="D3744" t="s">
        <v>179</v>
      </c>
    </row>
    <row r="3745" spans="1:4" x14ac:dyDescent="0.35">
      <c r="A3745" s="204" t="s">
        <v>544</v>
      </c>
      <c r="B3745" t="s">
        <v>24</v>
      </c>
      <c r="C3745" s="201">
        <v>510801</v>
      </c>
      <c r="D3745" t="s">
        <v>178</v>
      </c>
    </row>
    <row r="3746" spans="1:4" x14ac:dyDescent="0.35">
      <c r="A3746" s="204" t="s">
        <v>544</v>
      </c>
      <c r="B3746" t="s">
        <v>24</v>
      </c>
      <c r="C3746" s="201">
        <v>510803</v>
      </c>
      <c r="D3746" t="s">
        <v>177</v>
      </c>
    </row>
    <row r="3747" spans="1:4" x14ac:dyDescent="0.35">
      <c r="A3747" s="204" t="s">
        <v>544</v>
      </c>
      <c r="B3747" t="s">
        <v>24</v>
      </c>
      <c r="C3747" s="201">
        <v>510806</v>
      </c>
      <c r="D3747" t="s">
        <v>175</v>
      </c>
    </row>
    <row r="3748" spans="1:4" x14ac:dyDescent="0.35">
      <c r="A3748" s="204" t="s">
        <v>544</v>
      </c>
      <c r="B3748" t="s">
        <v>24</v>
      </c>
      <c r="C3748" s="201">
        <v>510809</v>
      </c>
      <c r="D3748" t="s">
        <v>174</v>
      </c>
    </row>
    <row r="3749" spans="1:4" x14ac:dyDescent="0.35">
      <c r="A3749" s="204" t="s">
        <v>544</v>
      </c>
      <c r="B3749" t="s">
        <v>24</v>
      </c>
      <c r="C3749" s="201">
        <v>510811</v>
      </c>
      <c r="D3749" t="s">
        <v>173</v>
      </c>
    </row>
    <row r="3750" spans="1:4" x14ac:dyDescent="0.35">
      <c r="A3750" s="204" t="s">
        <v>544</v>
      </c>
      <c r="B3750" t="s">
        <v>24</v>
      </c>
      <c r="C3750" s="201">
        <v>510813</v>
      </c>
      <c r="D3750" t="s">
        <v>172</v>
      </c>
    </row>
    <row r="3751" spans="1:4" x14ac:dyDescent="0.35">
      <c r="A3751" s="204" t="s">
        <v>544</v>
      </c>
      <c r="B3751" t="s">
        <v>24</v>
      </c>
      <c r="C3751" s="201">
        <v>510907</v>
      </c>
      <c r="D3751" t="s">
        <v>168</v>
      </c>
    </row>
    <row r="3752" spans="1:4" x14ac:dyDescent="0.35">
      <c r="A3752" s="204" t="s">
        <v>544</v>
      </c>
      <c r="B3752" t="s">
        <v>24</v>
      </c>
      <c r="C3752" s="201">
        <v>510908</v>
      </c>
      <c r="D3752" t="s">
        <v>167</v>
      </c>
    </row>
    <row r="3753" spans="1:4" x14ac:dyDescent="0.35">
      <c r="A3753" s="204" t="s">
        <v>544</v>
      </c>
      <c r="B3753" t="s">
        <v>24</v>
      </c>
      <c r="C3753" s="201">
        <v>510909</v>
      </c>
      <c r="D3753" t="s">
        <v>166</v>
      </c>
    </row>
    <row r="3754" spans="1:4" x14ac:dyDescent="0.35">
      <c r="A3754" s="204" t="s">
        <v>544</v>
      </c>
      <c r="B3754" t="s">
        <v>24</v>
      </c>
      <c r="C3754" s="201">
        <v>510910</v>
      </c>
      <c r="D3754" t="s">
        <v>165</v>
      </c>
    </row>
    <row r="3755" spans="1:4" x14ac:dyDescent="0.35">
      <c r="A3755" s="204" t="s">
        <v>544</v>
      </c>
      <c r="B3755" t="s">
        <v>24</v>
      </c>
      <c r="C3755" s="201">
        <v>510911</v>
      </c>
      <c r="D3755" t="s">
        <v>164</v>
      </c>
    </row>
    <row r="3756" spans="1:4" x14ac:dyDescent="0.35">
      <c r="A3756" s="204" t="s">
        <v>544</v>
      </c>
      <c r="B3756" t="s">
        <v>24</v>
      </c>
      <c r="C3756" s="201">
        <v>510919</v>
      </c>
      <c r="D3756" t="s">
        <v>161</v>
      </c>
    </row>
    <row r="3757" spans="1:4" x14ac:dyDescent="0.35">
      <c r="A3757" s="204" t="s">
        <v>544</v>
      </c>
      <c r="B3757" t="s">
        <v>24</v>
      </c>
      <c r="C3757" s="201">
        <v>510920</v>
      </c>
      <c r="D3757" t="s">
        <v>160</v>
      </c>
    </row>
    <row r="3758" spans="1:4" x14ac:dyDescent="0.35">
      <c r="A3758" s="204" t="s">
        <v>544</v>
      </c>
      <c r="B3758" t="s">
        <v>24</v>
      </c>
      <c r="C3758" s="201">
        <v>511009</v>
      </c>
      <c r="D3758" t="s">
        <v>159</v>
      </c>
    </row>
    <row r="3759" spans="1:4" x14ac:dyDescent="0.35">
      <c r="A3759" s="204" t="s">
        <v>544</v>
      </c>
      <c r="B3759" t="s">
        <v>24</v>
      </c>
      <c r="C3759" s="201">
        <v>511012</v>
      </c>
      <c r="D3759" t="s">
        <v>158</v>
      </c>
    </row>
    <row r="3760" spans="1:4" x14ac:dyDescent="0.35">
      <c r="A3760" s="204" t="s">
        <v>544</v>
      </c>
      <c r="B3760" t="s">
        <v>24</v>
      </c>
      <c r="C3760" s="201">
        <v>511502</v>
      </c>
      <c r="D3760" t="s">
        <v>489</v>
      </c>
    </row>
    <row r="3761" spans="1:4" x14ac:dyDescent="0.35">
      <c r="A3761" s="204" t="s">
        <v>544</v>
      </c>
      <c r="B3761" t="s">
        <v>24</v>
      </c>
      <c r="C3761" s="201">
        <v>511802</v>
      </c>
      <c r="D3761" t="s">
        <v>344</v>
      </c>
    </row>
    <row r="3762" spans="1:4" x14ac:dyDescent="0.35">
      <c r="A3762" s="204" t="s">
        <v>544</v>
      </c>
      <c r="B3762" t="s">
        <v>24</v>
      </c>
      <c r="C3762" s="201">
        <v>511803</v>
      </c>
      <c r="D3762" t="s">
        <v>343</v>
      </c>
    </row>
    <row r="3763" spans="1:4" x14ac:dyDescent="0.35">
      <c r="A3763" s="204" t="s">
        <v>544</v>
      </c>
      <c r="B3763" t="s">
        <v>24</v>
      </c>
      <c r="C3763" s="201">
        <v>511804</v>
      </c>
      <c r="D3763" t="s">
        <v>342</v>
      </c>
    </row>
    <row r="3764" spans="1:4" x14ac:dyDescent="0.35">
      <c r="A3764" s="204" t="s">
        <v>544</v>
      </c>
      <c r="B3764" t="s">
        <v>24</v>
      </c>
      <c r="C3764" s="201">
        <v>512201</v>
      </c>
      <c r="D3764" t="s">
        <v>156</v>
      </c>
    </row>
    <row r="3765" spans="1:4" x14ac:dyDescent="0.35">
      <c r="A3765" s="204" t="s">
        <v>544</v>
      </c>
      <c r="B3765" t="s">
        <v>24</v>
      </c>
      <c r="C3765" s="201">
        <v>512601</v>
      </c>
      <c r="D3765" t="s">
        <v>152</v>
      </c>
    </row>
    <row r="3766" spans="1:4" x14ac:dyDescent="0.35">
      <c r="A3766" s="204" t="s">
        <v>544</v>
      </c>
      <c r="B3766" t="s">
        <v>24</v>
      </c>
      <c r="C3766" s="201">
        <v>512604</v>
      </c>
      <c r="D3766" t="s">
        <v>151</v>
      </c>
    </row>
    <row r="3767" spans="1:4" x14ac:dyDescent="0.35">
      <c r="A3767" s="204" t="s">
        <v>544</v>
      </c>
      <c r="B3767" t="s">
        <v>24</v>
      </c>
      <c r="C3767" s="201">
        <v>512605</v>
      </c>
      <c r="D3767" t="s">
        <v>337</v>
      </c>
    </row>
    <row r="3768" spans="1:4" x14ac:dyDescent="0.35">
      <c r="A3768" s="204" t="s">
        <v>544</v>
      </c>
      <c r="B3768" t="s">
        <v>24</v>
      </c>
      <c r="C3768" s="201">
        <v>513501</v>
      </c>
      <c r="D3768" t="s">
        <v>150</v>
      </c>
    </row>
    <row r="3769" spans="1:4" x14ac:dyDescent="0.35">
      <c r="A3769" s="204" t="s">
        <v>544</v>
      </c>
      <c r="B3769" t="s">
        <v>24</v>
      </c>
      <c r="C3769" s="201">
        <v>513502</v>
      </c>
      <c r="D3769" t="s">
        <v>149</v>
      </c>
    </row>
    <row r="3770" spans="1:4" x14ac:dyDescent="0.35">
      <c r="A3770" s="204" t="s">
        <v>544</v>
      </c>
      <c r="B3770" t="s">
        <v>24</v>
      </c>
      <c r="C3770" s="201">
        <v>513503</v>
      </c>
      <c r="D3770" t="s">
        <v>148</v>
      </c>
    </row>
    <row r="3771" spans="1:4" x14ac:dyDescent="0.35">
      <c r="A3771" s="204" t="s">
        <v>544</v>
      </c>
      <c r="B3771" t="s">
        <v>24</v>
      </c>
      <c r="C3771" s="201">
        <v>513599</v>
      </c>
      <c r="D3771" t="s">
        <v>147</v>
      </c>
    </row>
    <row r="3772" spans="1:4" x14ac:dyDescent="0.35">
      <c r="A3772" s="204" t="s">
        <v>544</v>
      </c>
      <c r="B3772" t="s">
        <v>24</v>
      </c>
      <c r="C3772" s="201">
        <v>513602</v>
      </c>
      <c r="D3772" t="s">
        <v>413</v>
      </c>
    </row>
    <row r="3773" spans="1:4" x14ac:dyDescent="0.35">
      <c r="A3773" s="204" t="s">
        <v>544</v>
      </c>
      <c r="B3773" t="s">
        <v>24</v>
      </c>
      <c r="C3773" s="201">
        <v>513801</v>
      </c>
      <c r="D3773" t="s">
        <v>146</v>
      </c>
    </row>
    <row r="3774" spans="1:4" x14ac:dyDescent="0.35">
      <c r="A3774" s="204" t="s">
        <v>544</v>
      </c>
      <c r="B3774" t="s">
        <v>24</v>
      </c>
      <c r="C3774" s="201">
        <v>513902</v>
      </c>
      <c r="D3774" t="s">
        <v>145</v>
      </c>
    </row>
    <row r="3775" spans="1:4" x14ac:dyDescent="0.35">
      <c r="A3775" s="204" t="s">
        <v>544</v>
      </c>
      <c r="B3775" t="s">
        <v>24</v>
      </c>
      <c r="C3775" s="201">
        <v>513999</v>
      </c>
      <c r="D3775" t="s">
        <v>144</v>
      </c>
    </row>
    <row r="3776" spans="1:4" x14ac:dyDescent="0.35">
      <c r="A3776" s="204" t="s">
        <v>544</v>
      </c>
      <c r="B3776" t="s">
        <v>24</v>
      </c>
      <c r="C3776" s="201">
        <v>520201</v>
      </c>
      <c r="D3776" t="s">
        <v>143</v>
      </c>
    </row>
    <row r="3777" spans="1:4" x14ac:dyDescent="0.35">
      <c r="A3777" s="204" t="s">
        <v>544</v>
      </c>
      <c r="B3777" t="s">
        <v>24</v>
      </c>
      <c r="C3777" s="201">
        <v>520203</v>
      </c>
      <c r="D3777" t="s">
        <v>142</v>
      </c>
    </row>
    <row r="3778" spans="1:4" x14ac:dyDescent="0.35">
      <c r="A3778" s="204" t="s">
        <v>544</v>
      </c>
      <c r="B3778" t="s">
        <v>24</v>
      </c>
      <c r="C3778" s="201">
        <v>520205</v>
      </c>
      <c r="D3778" t="s">
        <v>140</v>
      </c>
    </row>
    <row r="3779" spans="1:4" x14ac:dyDescent="0.35">
      <c r="A3779" s="204" t="s">
        <v>544</v>
      </c>
      <c r="B3779" t="s">
        <v>24</v>
      </c>
      <c r="C3779" s="201">
        <v>520213</v>
      </c>
      <c r="D3779" t="s">
        <v>137</v>
      </c>
    </row>
    <row r="3780" spans="1:4" x14ac:dyDescent="0.35">
      <c r="A3780" s="204" t="s">
        <v>544</v>
      </c>
      <c r="B3780" t="s">
        <v>24</v>
      </c>
      <c r="C3780" s="201">
        <v>520216</v>
      </c>
      <c r="D3780" t="s">
        <v>136</v>
      </c>
    </row>
    <row r="3781" spans="1:4" x14ac:dyDescent="0.35">
      <c r="A3781" s="204" t="s">
        <v>544</v>
      </c>
      <c r="B3781" t="s">
        <v>24</v>
      </c>
      <c r="C3781" s="201">
        <v>520301</v>
      </c>
      <c r="D3781" t="s">
        <v>484</v>
      </c>
    </row>
    <row r="3782" spans="1:4" x14ac:dyDescent="0.35">
      <c r="A3782" s="204" t="s">
        <v>544</v>
      </c>
      <c r="B3782" t="s">
        <v>24</v>
      </c>
      <c r="C3782" s="201">
        <v>520302</v>
      </c>
      <c r="D3782" t="s">
        <v>483</v>
      </c>
    </row>
    <row r="3783" spans="1:4" x14ac:dyDescent="0.35">
      <c r="A3783" s="204" t="s">
        <v>544</v>
      </c>
      <c r="B3783" t="s">
        <v>24</v>
      </c>
      <c r="C3783" s="201">
        <v>520406</v>
      </c>
      <c r="D3783" t="s">
        <v>331</v>
      </c>
    </row>
    <row r="3784" spans="1:4" x14ac:dyDescent="0.35">
      <c r="A3784" s="204" t="s">
        <v>544</v>
      </c>
      <c r="B3784" t="s">
        <v>24</v>
      </c>
      <c r="C3784" s="201">
        <v>520408</v>
      </c>
      <c r="D3784" t="s">
        <v>330</v>
      </c>
    </row>
    <row r="3785" spans="1:4" x14ac:dyDescent="0.35">
      <c r="A3785" s="204" t="s">
        <v>544</v>
      </c>
      <c r="B3785" t="s">
        <v>24</v>
      </c>
      <c r="C3785" s="201">
        <v>520411</v>
      </c>
      <c r="D3785" t="s">
        <v>328</v>
      </c>
    </row>
    <row r="3786" spans="1:4" x14ac:dyDescent="0.35">
      <c r="A3786" s="204" t="s">
        <v>544</v>
      </c>
      <c r="B3786" t="s">
        <v>24</v>
      </c>
      <c r="C3786" s="201">
        <v>520901</v>
      </c>
      <c r="D3786" t="s">
        <v>133</v>
      </c>
    </row>
    <row r="3787" spans="1:4" x14ac:dyDescent="0.35">
      <c r="A3787" s="204" t="s">
        <v>544</v>
      </c>
      <c r="B3787" t="s">
        <v>24</v>
      </c>
      <c r="C3787" s="201">
        <v>520904</v>
      </c>
      <c r="D3787" t="s">
        <v>132</v>
      </c>
    </row>
    <row r="3788" spans="1:4" x14ac:dyDescent="0.35">
      <c r="A3788" s="204" t="s">
        <v>544</v>
      </c>
      <c r="B3788" t="s">
        <v>24</v>
      </c>
      <c r="C3788" s="201">
        <v>520905</v>
      </c>
      <c r="D3788" t="s">
        <v>131</v>
      </c>
    </row>
    <row r="3789" spans="1:4" x14ac:dyDescent="0.35">
      <c r="A3789" s="204" t="s">
        <v>544</v>
      </c>
      <c r="B3789" t="s">
        <v>24</v>
      </c>
      <c r="C3789" s="201">
        <v>520907</v>
      </c>
      <c r="D3789" t="s">
        <v>326</v>
      </c>
    </row>
    <row r="3790" spans="1:4" x14ac:dyDescent="0.35">
      <c r="A3790" s="204" t="s">
        <v>544</v>
      </c>
      <c r="B3790" t="s">
        <v>24</v>
      </c>
      <c r="C3790" s="201">
        <v>520908</v>
      </c>
      <c r="D3790" t="s">
        <v>325</v>
      </c>
    </row>
    <row r="3791" spans="1:4" x14ac:dyDescent="0.35">
      <c r="A3791" s="204" t="s">
        <v>544</v>
      </c>
      <c r="B3791" t="s">
        <v>24</v>
      </c>
      <c r="C3791" s="201">
        <v>520909</v>
      </c>
      <c r="D3791" t="s">
        <v>129</v>
      </c>
    </row>
    <row r="3792" spans="1:4" x14ac:dyDescent="0.35">
      <c r="A3792" s="204" t="s">
        <v>544</v>
      </c>
      <c r="B3792" t="s">
        <v>24</v>
      </c>
      <c r="C3792" s="201">
        <v>520910</v>
      </c>
      <c r="D3792" t="s">
        <v>128</v>
      </c>
    </row>
    <row r="3793" spans="1:4" x14ac:dyDescent="0.35">
      <c r="A3793" s="204" t="s">
        <v>544</v>
      </c>
      <c r="B3793" t="s">
        <v>24</v>
      </c>
      <c r="C3793" s="201">
        <v>520999</v>
      </c>
      <c r="D3793" t="s">
        <v>127</v>
      </c>
    </row>
    <row r="3794" spans="1:4" x14ac:dyDescent="0.35">
      <c r="A3794" s="204" t="s">
        <v>544</v>
      </c>
      <c r="B3794" t="s">
        <v>24</v>
      </c>
      <c r="C3794" s="201">
        <v>521001</v>
      </c>
      <c r="D3794" t="s">
        <v>126</v>
      </c>
    </row>
    <row r="3795" spans="1:4" x14ac:dyDescent="0.35">
      <c r="A3795" s="204" t="s">
        <v>544</v>
      </c>
      <c r="B3795" t="s">
        <v>24</v>
      </c>
      <c r="C3795" s="201">
        <v>521401</v>
      </c>
      <c r="D3795" t="s">
        <v>125</v>
      </c>
    </row>
    <row r="3796" spans="1:4" x14ac:dyDescent="0.35">
      <c r="A3796" s="204" t="s">
        <v>544</v>
      </c>
      <c r="B3796" t="s">
        <v>24</v>
      </c>
      <c r="C3796" s="201">
        <v>521501</v>
      </c>
      <c r="D3796" t="s">
        <v>324</v>
      </c>
    </row>
    <row r="3797" spans="1:4" x14ac:dyDescent="0.35">
      <c r="A3797" s="204" t="s">
        <v>544</v>
      </c>
      <c r="B3797" t="s">
        <v>24</v>
      </c>
      <c r="C3797" s="201">
        <v>521601</v>
      </c>
      <c r="D3797" t="s">
        <v>479</v>
      </c>
    </row>
    <row r="3798" spans="1:4" x14ac:dyDescent="0.35">
      <c r="A3798" s="204" t="s">
        <v>544</v>
      </c>
      <c r="B3798" t="s">
        <v>24</v>
      </c>
      <c r="C3798" s="201">
        <v>521803</v>
      </c>
      <c r="D3798" t="s">
        <v>124</v>
      </c>
    </row>
    <row r="3799" spans="1:4" x14ac:dyDescent="0.35">
      <c r="A3799" s="204" t="s">
        <v>544</v>
      </c>
      <c r="B3799" t="s">
        <v>24</v>
      </c>
      <c r="C3799" s="201">
        <v>521804</v>
      </c>
      <c r="D3799" t="s">
        <v>123</v>
      </c>
    </row>
    <row r="3800" spans="1:4" x14ac:dyDescent="0.35">
      <c r="A3800" s="204" t="s">
        <v>544</v>
      </c>
      <c r="B3800" t="s">
        <v>24</v>
      </c>
      <c r="C3800" s="201">
        <v>521901</v>
      </c>
      <c r="D3800" t="s">
        <v>532</v>
      </c>
    </row>
    <row r="3801" spans="1:4" x14ac:dyDescent="0.35">
      <c r="A3801" s="204" t="s">
        <v>544</v>
      </c>
      <c r="B3801" t="s">
        <v>24</v>
      </c>
      <c r="C3801" s="201">
        <v>521903</v>
      </c>
      <c r="D3801" t="s">
        <v>412</v>
      </c>
    </row>
    <row r="3802" spans="1:4" x14ac:dyDescent="0.35">
      <c r="A3802" s="204" t="s">
        <v>544</v>
      </c>
      <c r="B3802" t="s">
        <v>24</v>
      </c>
      <c r="C3802" s="201">
        <v>521909</v>
      </c>
      <c r="D3802" t="s">
        <v>121</v>
      </c>
    </row>
    <row r="3803" spans="1:4" x14ac:dyDescent="0.35">
      <c r="A3803" s="204" t="s">
        <v>544</v>
      </c>
      <c r="B3803" t="s">
        <v>24</v>
      </c>
      <c r="C3803" s="201">
        <v>999999</v>
      </c>
      <c r="D3803" t="s">
        <v>120</v>
      </c>
    </row>
    <row r="3804" spans="1:4" x14ac:dyDescent="0.35">
      <c r="A3804" s="202">
        <v>110</v>
      </c>
      <c r="B3804" t="s">
        <v>25</v>
      </c>
      <c r="C3804" s="203" t="s">
        <v>320</v>
      </c>
      <c r="D3804" t="s">
        <v>319</v>
      </c>
    </row>
    <row r="3805" spans="1:4" x14ac:dyDescent="0.35">
      <c r="A3805" s="202">
        <v>110</v>
      </c>
      <c r="B3805" t="s">
        <v>25</v>
      </c>
      <c r="C3805" s="203" t="s">
        <v>318</v>
      </c>
      <c r="D3805" t="s">
        <v>317</v>
      </c>
    </row>
    <row r="3806" spans="1:4" x14ac:dyDescent="0.35">
      <c r="A3806" s="202">
        <v>110</v>
      </c>
      <c r="B3806" t="s">
        <v>25</v>
      </c>
      <c r="C3806" s="203" t="s">
        <v>314</v>
      </c>
      <c r="D3806" t="s">
        <v>313</v>
      </c>
    </row>
    <row r="3807" spans="1:4" x14ac:dyDescent="0.35">
      <c r="A3807" s="202">
        <v>110</v>
      </c>
      <c r="B3807" t="s">
        <v>25</v>
      </c>
      <c r="C3807" s="203" t="s">
        <v>477</v>
      </c>
      <c r="D3807" t="s">
        <v>476</v>
      </c>
    </row>
    <row r="3808" spans="1:4" x14ac:dyDescent="0.35">
      <c r="A3808" s="202">
        <v>110</v>
      </c>
      <c r="B3808" t="s">
        <v>25</v>
      </c>
      <c r="C3808" s="203" t="s">
        <v>475</v>
      </c>
      <c r="D3808" t="s">
        <v>474</v>
      </c>
    </row>
    <row r="3809" spans="1:4" x14ac:dyDescent="0.35">
      <c r="A3809" s="202">
        <v>110</v>
      </c>
      <c r="B3809" t="s">
        <v>25</v>
      </c>
      <c r="C3809" s="203" t="s">
        <v>312</v>
      </c>
      <c r="D3809" t="s">
        <v>311</v>
      </c>
    </row>
    <row r="3810" spans="1:4" x14ac:dyDescent="0.35">
      <c r="A3810" s="202">
        <v>110</v>
      </c>
      <c r="B3810" t="s">
        <v>25</v>
      </c>
      <c r="C3810" s="203" t="s">
        <v>453</v>
      </c>
      <c r="D3810" t="s">
        <v>452</v>
      </c>
    </row>
    <row r="3811" spans="1:4" x14ac:dyDescent="0.35">
      <c r="A3811" s="202">
        <v>110</v>
      </c>
      <c r="B3811" t="s">
        <v>25</v>
      </c>
      <c r="C3811" s="203" t="s">
        <v>451</v>
      </c>
      <c r="D3811" t="s">
        <v>450</v>
      </c>
    </row>
    <row r="3812" spans="1:4" x14ac:dyDescent="0.35">
      <c r="A3812" s="202">
        <v>110</v>
      </c>
      <c r="B3812" t="s">
        <v>25</v>
      </c>
      <c r="C3812" s="203" t="s">
        <v>449</v>
      </c>
      <c r="D3812" t="s">
        <v>448</v>
      </c>
    </row>
    <row r="3813" spans="1:4" x14ac:dyDescent="0.35">
      <c r="A3813" s="202">
        <v>110</v>
      </c>
      <c r="B3813" t="s">
        <v>25</v>
      </c>
      <c r="C3813" s="203" t="s">
        <v>447</v>
      </c>
      <c r="D3813" t="s">
        <v>446</v>
      </c>
    </row>
    <row r="3814" spans="1:4" x14ac:dyDescent="0.35">
      <c r="A3814" s="202">
        <v>110</v>
      </c>
      <c r="B3814" t="s">
        <v>25</v>
      </c>
      <c r="C3814" s="203" t="s">
        <v>445</v>
      </c>
      <c r="D3814" t="s">
        <v>444</v>
      </c>
    </row>
    <row r="3815" spans="1:4" x14ac:dyDescent="0.35">
      <c r="A3815" s="202">
        <v>110</v>
      </c>
      <c r="B3815" t="s">
        <v>25</v>
      </c>
      <c r="C3815" s="203" t="s">
        <v>443</v>
      </c>
      <c r="D3815" t="s">
        <v>442</v>
      </c>
    </row>
    <row r="3816" spans="1:4" x14ac:dyDescent="0.35">
      <c r="A3816" s="202">
        <v>110</v>
      </c>
      <c r="B3816" t="s">
        <v>25</v>
      </c>
      <c r="C3816" s="203" t="s">
        <v>409</v>
      </c>
      <c r="D3816" t="s">
        <v>408</v>
      </c>
    </row>
    <row r="3817" spans="1:4" x14ac:dyDescent="0.35">
      <c r="A3817" s="202">
        <v>110</v>
      </c>
      <c r="B3817" t="s">
        <v>25</v>
      </c>
      <c r="C3817" s="203" t="s">
        <v>407</v>
      </c>
      <c r="D3817" t="s">
        <v>406</v>
      </c>
    </row>
    <row r="3818" spans="1:4" x14ac:dyDescent="0.35">
      <c r="A3818" s="202">
        <v>110</v>
      </c>
      <c r="B3818" t="s">
        <v>25</v>
      </c>
      <c r="C3818" s="203" t="s">
        <v>310</v>
      </c>
      <c r="D3818" t="s">
        <v>309</v>
      </c>
    </row>
    <row r="3819" spans="1:4" x14ac:dyDescent="0.35">
      <c r="A3819" s="202">
        <v>110</v>
      </c>
      <c r="B3819" t="s">
        <v>25</v>
      </c>
      <c r="C3819" s="203" t="s">
        <v>306</v>
      </c>
      <c r="D3819" t="s">
        <v>305</v>
      </c>
    </row>
    <row r="3820" spans="1:4" x14ac:dyDescent="0.35">
      <c r="A3820" s="202">
        <v>110</v>
      </c>
      <c r="B3820" t="s">
        <v>25</v>
      </c>
      <c r="C3820" s="203" t="s">
        <v>304</v>
      </c>
      <c r="D3820" t="s">
        <v>303</v>
      </c>
    </row>
    <row r="3821" spans="1:4" x14ac:dyDescent="0.35">
      <c r="A3821" s="202">
        <v>110</v>
      </c>
      <c r="B3821" t="s">
        <v>25</v>
      </c>
      <c r="C3821" s="203" t="s">
        <v>302</v>
      </c>
      <c r="D3821" t="s">
        <v>301</v>
      </c>
    </row>
    <row r="3822" spans="1:4" x14ac:dyDescent="0.35">
      <c r="A3822" s="202">
        <v>110</v>
      </c>
      <c r="B3822" t="s">
        <v>25</v>
      </c>
      <c r="C3822" s="203" t="s">
        <v>399</v>
      </c>
      <c r="D3822" t="s">
        <v>398</v>
      </c>
    </row>
    <row r="3823" spans="1:4" x14ac:dyDescent="0.35">
      <c r="A3823" s="202">
        <v>110</v>
      </c>
      <c r="B3823" t="s">
        <v>25</v>
      </c>
      <c r="C3823" s="203" t="s">
        <v>473</v>
      </c>
      <c r="D3823" t="s">
        <v>472</v>
      </c>
    </row>
    <row r="3824" spans="1:4" x14ac:dyDescent="0.35">
      <c r="A3824" s="202">
        <v>110</v>
      </c>
      <c r="B3824" t="s">
        <v>25</v>
      </c>
      <c r="C3824" s="201">
        <v>110103</v>
      </c>
      <c r="D3824" t="s">
        <v>292</v>
      </c>
    </row>
    <row r="3825" spans="1:4" x14ac:dyDescent="0.35">
      <c r="A3825" s="202">
        <v>110</v>
      </c>
      <c r="B3825" t="s">
        <v>25</v>
      </c>
      <c r="C3825" s="201">
        <v>110201</v>
      </c>
      <c r="D3825" t="s">
        <v>291</v>
      </c>
    </row>
    <row r="3826" spans="1:4" x14ac:dyDescent="0.35">
      <c r="A3826" s="202">
        <v>110</v>
      </c>
      <c r="B3826" t="s">
        <v>25</v>
      </c>
      <c r="C3826" s="201">
        <v>110202</v>
      </c>
      <c r="D3826" t="s">
        <v>290</v>
      </c>
    </row>
    <row r="3827" spans="1:4" x14ac:dyDescent="0.35">
      <c r="A3827" s="202">
        <v>110</v>
      </c>
      <c r="B3827" t="s">
        <v>25</v>
      </c>
      <c r="C3827" s="201">
        <v>110301</v>
      </c>
      <c r="D3827" t="s">
        <v>289</v>
      </c>
    </row>
    <row r="3828" spans="1:4" x14ac:dyDescent="0.35">
      <c r="A3828" s="202">
        <v>110</v>
      </c>
      <c r="B3828" t="s">
        <v>25</v>
      </c>
      <c r="C3828" s="201">
        <v>110501</v>
      </c>
      <c r="D3828" t="s">
        <v>395</v>
      </c>
    </row>
    <row r="3829" spans="1:4" x14ac:dyDescent="0.35">
      <c r="A3829" s="202">
        <v>110</v>
      </c>
      <c r="B3829" t="s">
        <v>25</v>
      </c>
      <c r="C3829" s="201">
        <v>110701</v>
      </c>
      <c r="D3829" t="s">
        <v>394</v>
      </c>
    </row>
    <row r="3830" spans="1:4" x14ac:dyDescent="0.35">
      <c r="A3830" s="202">
        <v>110</v>
      </c>
      <c r="B3830" t="s">
        <v>25</v>
      </c>
      <c r="C3830" s="201">
        <v>110802</v>
      </c>
      <c r="D3830" t="s">
        <v>288</v>
      </c>
    </row>
    <row r="3831" spans="1:4" x14ac:dyDescent="0.35">
      <c r="A3831" s="202">
        <v>110</v>
      </c>
      <c r="B3831" t="s">
        <v>25</v>
      </c>
      <c r="C3831" s="201">
        <v>110901</v>
      </c>
      <c r="D3831" t="s">
        <v>393</v>
      </c>
    </row>
    <row r="3832" spans="1:4" x14ac:dyDescent="0.35">
      <c r="A3832" s="202">
        <v>110</v>
      </c>
      <c r="B3832" t="s">
        <v>25</v>
      </c>
      <c r="C3832" s="201">
        <v>110902</v>
      </c>
      <c r="D3832" t="s">
        <v>392</v>
      </c>
    </row>
    <row r="3833" spans="1:4" x14ac:dyDescent="0.35">
      <c r="A3833" s="202">
        <v>110</v>
      </c>
      <c r="B3833" t="s">
        <v>25</v>
      </c>
      <c r="C3833" s="201">
        <v>111001</v>
      </c>
      <c r="D3833" t="s">
        <v>287</v>
      </c>
    </row>
    <row r="3834" spans="1:4" x14ac:dyDescent="0.35">
      <c r="A3834" s="202">
        <v>110</v>
      </c>
      <c r="B3834" t="s">
        <v>25</v>
      </c>
      <c r="C3834" s="201">
        <v>111002</v>
      </c>
      <c r="D3834" t="s">
        <v>286</v>
      </c>
    </row>
    <row r="3835" spans="1:4" x14ac:dyDescent="0.35">
      <c r="A3835" s="202">
        <v>110</v>
      </c>
      <c r="B3835" t="s">
        <v>25</v>
      </c>
      <c r="C3835" s="201">
        <v>111003</v>
      </c>
      <c r="D3835" t="s">
        <v>285</v>
      </c>
    </row>
    <row r="3836" spans="1:4" x14ac:dyDescent="0.35">
      <c r="A3836" s="202">
        <v>110</v>
      </c>
      <c r="B3836" t="s">
        <v>25</v>
      </c>
      <c r="C3836" s="201">
        <v>111006</v>
      </c>
      <c r="D3836" t="s">
        <v>284</v>
      </c>
    </row>
    <row r="3837" spans="1:4" x14ac:dyDescent="0.35">
      <c r="A3837" s="202">
        <v>110</v>
      </c>
      <c r="B3837" t="s">
        <v>25</v>
      </c>
      <c r="C3837" s="201">
        <v>120401</v>
      </c>
      <c r="D3837" t="s">
        <v>283</v>
      </c>
    </row>
    <row r="3838" spans="1:4" x14ac:dyDescent="0.35">
      <c r="A3838" s="202">
        <v>110</v>
      </c>
      <c r="B3838" t="s">
        <v>25</v>
      </c>
      <c r="C3838" s="201">
        <v>120404</v>
      </c>
      <c r="D3838" t="s">
        <v>282</v>
      </c>
    </row>
    <row r="3839" spans="1:4" x14ac:dyDescent="0.35">
      <c r="A3839" s="202">
        <v>110</v>
      </c>
      <c r="B3839" t="s">
        <v>25</v>
      </c>
      <c r="C3839" s="201">
        <v>120406</v>
      </c>
      <c r="D3839" t="s">
        <v>281</v>
      </c>
    </row>
    <row r="3840" spans="1:4" x14ac:dyDescent="0.35">
      <c r="A3840" s="202">
        <v>110</v>
      </c>
      <c r="B3840" t="s">
        <v>25</v>
      </c>
      <c r="C3840" s="201">
        <v>120407</v>
      </c>
      <c r="D3840" t="s">
        <v>280</v>
      </c>
    </row>
    <row r="3841" spans="1:4" x14ac:dyDescent="0.35">
      <c r="A3841" s="202">
        <v>110</v>
      </c>
      <c r="B3841" t="s">
        <v>25</v>
      </c>
      <c r="C3841" s="201">
        <v>120411</v>
      </c>
      <c r="D3841" t="s">
        <v>279</v>
      </c>
    </row>
    <row r="3842" spans="1:4" x14ac:dyDescent="0.35">
      <c r="A3842" s="202">
        <v>110</v>
      </c>
      <c r="B3842" t="s">
        <v>25</v>
      </c>
      <c r="C3842" s="201">
        <v>120412</v>
      </c>
      <c r="D3842" t="s">
        <v>278</v>
      </c>
    </row>
    <row r="3843" spans="1:4" x14ac:dyDescent="0.35">
      <c r="A3843" s="202">
        <v>110</v>
      </c>
      <c r="B3843" t="s">
        <v>25</v>
      </c>
      <c r="C3843" s="201">
        <v>120413</v>
      </c>
      <c r="D3843" t="s">
        <v>277</v>
      </c>
    </row>
    <row r="3844" spans="1:4" x14ac:dyDescent="0.35">
      <c r="A3844" s="202">
        <v>110</v>
      </c>
      <c r="B3844" t="s">
        <v>25</v>
      </c>
      <c r="C3844" s="201">
        <v>120499</v>
      </c>
      <c r="D3844" t="s">
        <v>276</v>
      </c>
    </row>
    <row r="3845" spans="1:4" x14ac:dyDescent="0.35">
      <c r="A3845" s="202">
        <v>110</v>
      </c>
      <c r="B3845" t="s">
        <v>25</v>
      </c>
      <c r="C3845" s="201">
        <v>120500</v>
      </c>
      <c r="D3845" t="s">
        <v>275</v>
      </c>
    </row>
    <row r="3846" spans="1:4" x14ac:dyDescent="0.35">
      <c r="A3846" s="202">
        <v>110</v>
      </c>
      <c r="B3846" t="s">
        <v>25</v>
      </c>
      <c r="C3846" s="201">
        <v>120501</v>
      </c>
      <c r="D3846" t="s">
        <v>274</v>
      </c>
    </row>
    <row r="3847" spans="1:4" x14ac:dyDescent="0.35">
      <c r="A3847" s="202">
        <v>110</v>
      </c>
      <c r="B3847" t="s">
        <v>25</v>
      </c>
      <c r="C3847" s="201">
        <v>120503</v>
      </c>
      <c r="D3847" t="s">
        <v>273</v>
      </c>
    </row>
    <row r="3848" spans="1:4" x14ac:dyDescent="0.35">
      <c r="A3848" s="202">
        <v>110</v>
      </c>
      <c r="B3848" t="s">
        <v>25</v>
      </c>
      <c r="C3848" s="201">
        <v>120504</v>
      </c>
      <c r="D3848" t="s">
        <v>272</v>
      </c>
    </row>
    <row r="3849" spans="1:4" x14ac:dyDescent="0.35">
      <c r="A3849" s="202">
        <v>110</v>
      </c>
      <c r="B3849" t="s">
        <v>25</v>
      </c>
      <c r="C3849" s="201">
        <v>120507</v>
      </c>
      <c r="D3849" t="s">
        <v>271</v>
      </c>
    </row>
    <row r="3850" spans="1:4" x14ac:dyDescent="0.35">
      <c r="A3850" s="202">
        <v>110</v>
      </c>
      <c r="B3850" t="s">
        <v>25</v>
      </c>
      <c r="C3850" s="201">
        <v>120509</v>
      </c>
      <c r="D3850" t="s">
        <v>270</v>
      </c>
    </row>
    <row r="3851" spans="1:4" x14ac:dyDescent="0.35">
      <c r="A3851" s="202">
        <v>110</v>
      </c>
      <c r="B3851" t="s">
        <v>25</v>
      </c>
      <c r="C3851" s="201">
        <v>120510</v>
      </c>
      <c r="D3851" t="s">
        <v>269</v>
      </c>
    </row>
    <row r="3852" spans="1:4" x14ac:dyDescent="0.35">
      <c r="A3852" s="202">
        <v>110</v>
      </c>
      <c r="B3852" t="s">
        <v>25</v>
      </c>
      <c r="C3852" s="201">
        <v>130201</v>
      </c>
      <c r="D3852" t="s">
        <v>389</v>
      </c>
    </row>
    <row r="3853" spans="1:4" x14ac:dyDescent="0.35">
      <c r="A3853" s="202">
        <v>110</v>
      </c>
      <c r="B3853" t="s">
        <v>25</v>
      </c>
      <c r="C3853" s="201">
        <v>131102</v>
      </c>
      <c r="D3853" t="s">
        <v>268</v>
      </c>
    </row>
    <row r="3854" spans="1:4" x14ac:dyDescent="0.35">
      <c r="A3854" s="202">
        <v>110</v>
      </c>
      <c r="B3854" t="s">
        <v>25</v>
      </c>
      <c r="C3854" s="201">
        <v>131199</v>
      </c>
      <c r="D3854" t="s">
        <v>267</v>
      </c>
    </row>
    <row r="3855" spans="1:4" x14ac:dyDescent="0.35">
      <c r="A3855" s="202">
        <v>110</v>
      </c>
      <c r="B3855" t="s">
        <v>25</v>
      </c>
      <c r="C3855" s="201">
        <v>131206</v>
      </c>
      <c r="D3855" t="s">
        <v>387</v>
      </c>
    </row>
    <row r="3856" spans="1:4" x14ac:dyDescent="0.35">
      <c r="A3856" s="202">
        <v>110</v>
      </c>
      <c r="B3856" t="s">
        <v>25</v>
      </c>
      <c r="C3856" s="201">
        <v>131207</v>
      </c>
      <c r="D3856" t="s">
        <v>386</v>
      </c>
    </row>
    <row r="3857" spans="1:4" x14ac:dyDescent="0.35">
      <c r="A3857" s="202">
        <v>110</v>
      </c>
      <c r="B3857" t="s">
        <v>25</v>
      </c>
      <c r="C3857" s="201">
        <v>131208</v>
      </c>
      <c r="D3857" t="s">
        <v>385</v>
      </c>
    </row>
    <row r="3858" spans="1:4" x14ac:dyDescent="0.35">
      <c r="A3858" s="202">
        <v>110</v>
      </c>
      <c r="B3858" t="s">
        <v>25</v>
      </c>
      <c r="C3858" s="201">
        <v>131209</v>
      </c>
      <c r="D3858" t="s">
        <v>384</v>
      </c>
    </row>
    <row r="3859" spans="1:4" x14ac:dyDescent="0.35">
      <c r="A3859" s="202">
        <v>110</v>
      </c>
      <c r="B3859" t="s">
        <v>25</v>
      </c>
      <c r="C3859" s="201">
        <v>131210</v>
      </c>
      <c r="D3859" t="s">
        <v>383</v>
      </c>
    </row>
    <row r="3860" spans="1:4" x14ac:dyDescent="0.35">
      <c r="A3860" s="202">
        <v>110</v>
      </c>
      <c r="B3860" t="s">
        <v>25</v>
      </c>
      <c r="C3860" s="201">
        <v>131212</v>
      </c>
      <c r="D3860" t="s">
        <v>381</v>
      </c>
    </row>
    <row r="3861" spans="1:4" x14ac:dyDescent="0.35">
      <c r="A3861" s="202">
        <v>110</v>
      </c>
      <c r="B3861" t="s">
        <v>25</v>
      </c>
      <c r="C3861" s="201">
        <v>131314</v>
      </c>
      <c r="D3861" t="s">
        <v>425</v>
      </c>
    </row>
    <row r="3862" spans="1:4" x14ac:dyDescent="0.35">
      <c r="A3862" s="202">
        <v>110</v>
      </c>
      <c r="B3862" t="s">
        <v>25</v>
      </c>
      <c r="C3862" s="201">
        <v>131401</v>
      </c>
      <c r="D3862" t="s">
        <v>380</v>
      </c>
    </row>
    <row r="3863" spans="1:4" x14ac:dyDescent="0.35">
      <c r="A3863" s="202">
        <v>110</v>
      </c>
      <c r="B3863" t="s">
        <v>25</v>
      </c>
      <c r="C3863" s="201">
        <v>131402</v>
      </c>
      <c r="D3863" t="s">
        <v>379</v>
      </c>
    </row>
    <row r="3864" spans="1:4" x14ac:dyDescent="0.35">
      <c r="A3864" s="202">
        <v>110</v>
      </c>
      <c r="B3864" t="s">
        <v>25</v>
      </c>
      <c r="C3864" s="201">
        <v>131499</v>
      </c>
      <c r="D3864" t="s">
        <v>378</v>
      </c>
    </row>
    <row r="3865" spans="1:4" x14ac:dyDescent="0.35">
      <c r="A3865" s="202">
        <v>110</v>
      </c>
      <c r="B3865" t="s">
        <v>25</v>
      </c>
      <c r="C3865" s="201">
        <v>150000</v>
      </c>
      <c r="D3865" t="s">
        <v>471</v>
      </c>
    </row>
    <row r="3866" spans="1:4" x14ac:dyDescent="0.35">
      <c r="A3866" s="202">
        <v>110</v>
      </c>
      <c r="B3866" t="s">
        <v>25</v>
      </c>
      <c r="C3866" s="201">
        <v>150303</v>
      </c>
      <c r="D3866" t="s">
        <v>377</v>
      </c>
    </row>
    <row r="3867" spans="1:4" x14ac:dyDescent="0.35">
      <c r="A3867" s="202">
        <v>110</v>
      </c>
      <c r="B3867" t="s">
        <v>25</v>
      </c>
      <c r="C3867" s="201">
        <v>150305</v>
      </c>
      <c r="D3867" t="s">
        <v>470</v>
      </c>
    </row>
    <row r="3868" spans="1:4" x14ac:dyDescent="0.35">
      <c r="A3868" s="202">
        <v>110</v>
      </c>
      <c r="B3868" t="s">
        <v>25</v>
      </c>
      <c r="C3868" s="201">
        <v>150306</v>
      </c>
      <c r="D3868" t="s">
        <v>376</v>
      </c>
    </row>
    <row r="3869" spans="1:4" x14ac:dyDescent="0.35">
      <c r="A3869" s="202">
        <v>110</v>
      </c>
      <c r="B3869" t="s">
        <v>25</v>
      </c>
      <c r="C3869" s="201">
        <v>150399</v>
      </c>
      <c r="D3869" t="s">
        <v>469</v>
      </c>
    </row>
    <row r="3870" spans="1:4" x14ac:dyDescent="0.35">
      <c r="A3870" s="202">
        <v>110</v>
      </c>
      <c r="B3870" t="s">
        <v>25</v>
      </c>
      <c r="C3870" s="201">
        <v>150401</v>
      </c>
      <c r="D3870" t="s">
        <v>375</v>
      </c>
    </row>
    <row r="3871" spans="1:4" x14ac:dyDescent="0.35">
      <c r="A3871" s="202">
        <v>110</v>
      </c>
      <c r="B3871" t="s">
        <v>25</v>
      </c>
      <c r="C3871" s="201">
        <v>150404</v>
      </c>
      <c r="D3871" t="s">
        <v>468</v>
      </c>
    </row>
    <row r="3872" spans="1:4" x14ac:dyDescent="0.35">
      <c r="A3872" s="202">
        <v>110</v>
      </c>
      <c r="B3872" t="s">
        <v>25</v>
      </c>
      <c r="C3872" s="201">
        <v>150406</v>
      </c>
      <c r="D3872" t="s">
        <v>467</v>
      </c>
    </row>
    <row r="3873" spans="1:4" x14ac:dyDescent="0.35">
      <c r="A3873" s="202">
        <v>110</v>
      </c>
      <c r="B3873" t="s">
        <v>25</v>
      </c>
      <c r="C3873" s="201">
        <v>150506</v>
      </c>
      <c r="D3873" t="s">
        <v>265</v>
      </c>
    </row>
    <row r="3874" spans="1:4" x14ac:dyDescent="0.35">
      <c r="A3874" s="202">
        <v>110</v>
      </c>
      <c r="B3874" t="s">
        <v>25</v>
      </c>
      <c r="C3874" s="201">
        <v>150507</v>
      </c>
      <c r="D3874" t="s">
        <v>264</v>
      </c>
    </row>
    <row r="3875" spans="1:4" x14ac:dyDescent="0.35">
      <c r="A3875" s="202">
        <v>110</v>
      </c>
      <c r="B3875" t="s">
        <v>25</v>
      </c>
      <c r="C3875" s="201">
        <v>150508</v>
      </c>
      <c r="D3875" t="s">
        <v>263</v>
      </c>
    </row>
    <row r="3876" spans="1:4" x14ac:dyDescent="0.35">
      <c r="A3876" s="202">
        <v>110</v>
      </c>
      <c r="B3876" t="s">
        <v>25</v>
      </c>
      <c r="C3876" s="201">
        <v>150616</v>
      </c>
      <c r="D3876" t="s">
        <v>466</v>
      </c>
    </row>
    <row r="3877" spans="1:4" x14ac:dyDescent="0.35">
      <c r="A3877" s="202">
        <v>110</v>
      </c>
      <c r="B3877" t="s">
        <v>25</v>
      </c>
      <c r="C3877" s="201">
        <v>150701</v>
      </c>
      <c r="D3877" t="s">
        <v>262</v>
      </c>
    </row>
    <row r="3878" spans="1:4" x14ac:dyDescent="0.35">
      <c r="A3878" s="202">
        <v>110</v>
      </c>
      <c r="B3878" t="s">
        <v>25</v>
      </c>
      <c r="C3878" s="201">
        <v>150705</v>
      </c>
      <c r="D3878" t="s">
        <v>261</v>
      </c>
    </row>
    <row r="3879" spans="1:4" x14ac:dyDescent="0.35">
      <c r="A3879" s="202">
        <v>110</v>
      </c>
      <c r="B3879" t="s">
        <v>25</v>
      </c>
      <c r="C3879" s="201">
        <v>150803</v>
      </c>
      <c r="D3879" t="s">
        <v>260</v>
      </c>
    </row>
    <row r="3880" spans="1:4" x14ac:dyDescent="0.35">
      <c r="A3880" s="202">
        <v>110</v>
      </c>
      <c r="B3880" t="s">
        <v>25</v>
      </c>
      <c r="C3880" s="201">
        <v>150807</v>
      </c>
      <c r="D3880" t="s">
        <v>259</v>
      </c>
    </row>
    <row r="3881" spans="1:4" x14ac:dyDescent="0.35">
      <c r="A3881" s="202">
        <v>110</v>
      </c>
      <c r="B3881" t="s">
        <v>25</v>
      </c>
      <c r="C3881" s="201">
        <v>151201</v>
      </c>
      <c r="D3881" t="s">
        <v>465</v>
      </c>
    </row>
    <row r="3882" spans="1:4" x14ac:dyDescent="0.35">
      <c r="A3882" s="202">
        <v>110</v>
      </c>
      <c r="B3882" t="s">
        <v>25</v>
      </c>
      <c r="C3882" s="201">
        <v>151202</v>
      </c>
      <c r="D3882" t="s">
        <v>464</v>
      </c>
    </row>
    <row r="3883" spans="1:4" x14ac:dyDescent="0.35">
      <c r="A3883" s="202">
        <v>110</v>
      </c>
      <c r="B3883" t="s">
        <v>25</v>
      </c>
      <c r="C3883" s="201">
        <v>190501</v>
      </c>
      <c r="D3883" t="s">
        <v>372</v>
      </c>
    </row>
    <row r="3884" spans="1:4" x14ac:dyDescent="0.35">
      <c r="A3884" s="202">
        <v>110</v>
      </c>
      <c r="B3884" t="s">
        <v>25</v>
      </c>
      <c r="C3884" s="201">
        <v>190505</v>
      </c>
      <c r="D3884" t="s">
        <v>252</v>
      </c>
    </row>
    <row r="3885" spans="1:4" x14ac:dyDescent="0.35">
      <c r="A3885" s="202">
        <v>110</v>
      </c>
      <c r="B3885" t="s">
        <v>25</v>
      </c>
      <c r="C3885" s="201">
        <v>190708</v>
      </c>
      <c r="D3885" t="s">
        <v>371</v>
      </c>
    </row>
    <row r="3886" spans="1:4" x14ac:dyDescent="0.35">
      <c r="A3886" s="202">
        <v>110</v>
      </c>
      <c r="B3886" t="s">
        <v>25</v>
      </c>
      <c r="C3886" s="201">
        <v>190710</v>
      </c>
      <c r="D3886" t="s">
        <v>370</v>
      </c>
    </row>
    <row r="3887" spans="1:4" x14ac:dyDescent="0.35">
      <c r="A3887" s="202">
        <v>110</v>
      </c>
      <c r="B3887" t="s">
        <v>25</v>
      </c>
      <c r="C3887" s="201">
        <v>260210</v>
      </c>
      <c r="D3887" t="s">
        <v>251</v>
      </c>
    </row>
    <row r="3888" spans="1:4" x14ac:dyDescent="0.35">
      <c r="A3888" s="202">
        <v>110</v>
      </c>
      <c r="B3888" t="s">
        <v>25</v>
      </c>
      <c r="C3888" s="201">
        <v>261006</v>
      </c>
      <c r="D3888" t="s">
        <v>250</v>
      </c>
    </row>
    <row r="3889" spans="1:4" x14ac:dyDescent="0.35">
      <c r="A3889" s="202">
        <v>110</v>
      </c>
      <c r="B3889" t="s">
        <v>25</v>
      </c>
      <c r="C3889" s="201">
        <v>301901</v>
      </c>
      <c r="D3889" t="s">
        <v>369</v>
      </c>
    </row>
    <row r="3890" spans="1:4" x14ac:dyDescent="0.35">
      <c r="A3890" s="202">
        <v>110</v>
      </c>
      <c r="B3890" t="s">
        <v>25</v>
      </c>
      <c r="C3890" s="201">
        <v>303301</v>
      </c>
      <c r="D3890" t="s">
        <v>248</v>
      </c>
    </row>
    <row r="3891" spans="1:4" x14ac:dyDescent="0.35">
      <c r="A3891" s="202">
        <v>110</v>
      </c>
      <c r="B3891" t="s">
        <v>25</v>
      </c>
      <c r="C3891" s="201">
        <v>303401</v>
      </c>
      <c r="D3891" t="s">
        <v>247</v>
      </c>
    </row>
    <row r="3892" spans="1:4" x14ac:dyDescent="0.35">
      <c r="A3892" s="202">
        <v>110</v>
      </c>
      <c r="B3892" t="s">
        <v>25</v>
      </c>
      <c r="C3892" s="201">
        <v>304101</v>
      </c>
      <c r="D3892" t="s">
        <v>246</v>
      </c>
    </row>
    <row r="3893" spans="1:4" x14ac:dyDescent="0.35">
      <c r="A3893" s="202">
        <v>110</v>
      </c>
      <c r="B3893" t="s">
        <v>25</v>
      </c>
      <c r="C3893" s="201">
        <v>304401</v>
      </c>
      <c r="D3893" t="s">
        <v>245</v>
      </c>
    </row>
    <row r="3894" spans="1:4" x14ac:dyDescent="0.35">
      <c r="A3894" s="202">
        <v>110</v>
      </c>
      <c r="B3894" t="s">
        <v>25</v>
      </c>
      <c r="C3894" s="201">
        <v>310302</v>
      </c>
      <c r="D3894" t="s">
        <v>434</v>
      </c>
    </row>
    <row r="3895" spans="1:4" x14ac:dyDescent="0.35">
      <c r="A3895" s="202">
        <v>110</v>
      </c>
      <c r="B3895" t="s">
        <v>25</v>
      </c>
      <c r="C3895" s="201">
        <v>310501</v>
      </c>
      <c r="D3895" t="s">
        <v>423</v>
      </c>
    </row>
    <row r="3896" spans="1:4" x14ac:dyDescent="0.35">
      <c r="A3896" s="202">
        <v>110</v>
      </c>
      <c r="B3896" t="s">
        <v>25</v>
      </c>
      <c r="C3896" s="201">
        <v>310504</v>
      </c>
      <c r="D3896" t="s">
        <v>422</v>
      </c>
    </row>
    <row r="3897" spans="1:4" x14ac:dyDescent="0.35">
      <c r="A3897" s="202">
        <v>110</v>
      </c>
      <c r="B3897" t="s">
        <v>25</v>
      </c>
      <c r="C3897" s="201">
        <v>310507</v>
      </c>
      <c r="D3897" t="s">
        <v>421</v>
      </c>
    </row>
    <row r="3898" spans="1:4" x14ac:dyDescent="0.35">
      <c r="A3898" s="202">
        <v>110</v>
      </c>
      <c r="B3898" t="s">
        <v>25</v>
      </c>
      <c r="C3898" s="201">
        <v>310601</v>
      </c>
      <c r="D3898" t="s">
        <v>367</v>
      </c>
    </row>
    <row r="3899" spans="1:4" x14ac:dyDescent="0.35">
      <c r="A3899" s="202">
        <v>110</v>
      </c>
      <c r="B3899" t="s">
        <v>25</v>
      </c>
      <c r="C3899" s="201">
        <v>400509</v>
      </c>
      <c r="D3899" t="s">
        <v>244</v>
      </c>
    </row>
    <row r="3900" spans="1:4" x14ac:dyDescent="0.35">
      <c r="A3900" s="202">
        <v>110</v>
      </c>
      <c r="B3900" t="s">
        <v>25</v>
      </c>
      <c r="C3900" s="201">
        <v>410399</v>
      </c>
      <c r="D3900" t="s">
        <v>243</v>
      </c>
    </row>
    <row r="3901" spans="1:4" x14ac:dyDescent="0.35">
      <c r="A3901" s="202">
        <v>110</v>
      </c>
      <c r="B3901" t="s">
        <v>25</v>
      </c>
      <c r="C3901" s="201">
        <v>419999</v>
      </c>
      <c r="D3901" t="s">
        <v>242</v>
      </c>
    </row>
    <row r="3902" spans="1:4" x14ac:dyDescent="0.35">
      <c r="A3902" s="202">
        <v>110</v>
      </c>
      <c r="B3902" t="s">
        <v>25</v>
      </c>
      <c r="C3902" s="201">
        <v>430109</v>
      </c>
      <c r="D3902" t="s">
        <v>364</v>
      </c>
    </row>
    <row r="3903" spans="1:4" x14ac:dyDescent="0.35">
      <c r="A3903" s="202">
        <v>110</v>
      </c>
      <c r="B3903" t="s">
        <v>25</v>
      </c>
      <c r="C3903" s="201">
        <v>430302</v>
      </c>
      <c r="D3903" t="s">
        <v>229</v>
      </c>
    </row>
    <row r="3904" spans="1:4" x14ac:dyDescent="0.35">
      <c r="A3904" s="202">
        <v>110</v>
      </c>
      <c r="B3904" t="s">
        <v>25</v>
      </c>
      <c r="C3904" s="201">
        <v>440000</v>
      </c>
      <c r="D3904" t="s">
        <v>220</v>
      </c>
    </row>
    <row r="3905" spans="1:4" x14ac:dyDescent="0.35">
      <c r="A3905" s="202">
        <v>110</v>
      </c>
      <c r="B3905" t="s">
        <v>25</v>
      </c>
      <c r="C3905" s="201">
        <v>460302</v>
      </c>
      <c r="D3905" t="s">
        <v>420</v>
      </c>
    </row>
    <row r="3906" spans="1:4" x14ac:dyDescent="0.35">
      <c r="A3906" s="202">
        <v>110</v>
      </c>
      <c r="B3906" t="s">
        <v>25</v>
      </c>
      <c r="C3906" s="201">
        <v>460401</v>
      </c>
      <c r="D3906" t="s">
        <v>217</v>
      </c>
    </row>
    <row r="3907" spans="1:4" x14ac:dyDescent="0.35">
      <c r="A3907" s="202">
        <v>110</v>
      </c>
      <c r="B3907" t="s">
        <v>25</v>
      </c>
      <c r="C3907" s="201">
        <v>460403</v>
      </c>
      <c r="D3907" t="s">
        <v>419</v>
      </c>
    </row>
    <row r="3908" spans="1:4" x14ac:dyDescent="0.35">
      <c r="A3908" s="202">
        <v>110</v>
      </c>
      <c r="B3908" t="s">
        <v>25</v>
      </c>
      <c r="C3908" s="201">
        <v>470110</v>
      </c>
      <c r="D3908" t="s">
        <v>417</v>
      </c>
    </row>
    <row r="3909" spans="1:4" x14ac:dyDescent="0.35">
      <c r="A3909" s="202">
        <v>110</v>
      </c>
      <c r="B3909" t="s">
        <v>25</v>
      </c>
      <c r="C3909" s="201">
        <v>470302</v>
      </c>
      <c r="D3909" t="s">
        <v>463</v>
      </c>
    </row>
    <row r="3910" spans="1:4" x14ac:dyDescent="0.35">
      <c r="A3910" s="202">
        <v>110</v>
      </c>
      <c r="B3910" t="s">
        <v>25</v>
      </c>
      <c r="C3910" s="201">
        <v>470303</v>
      </c>
      <c r="D3910" t="s">
        <v>214</v>
      </c>
    </row>
    <row r="3911" spans="1:4" x14ac:dyDescent="0.35">
      <c r="A3911" s="202">
        <v>110</v>
      </c>
      <c r="B3911" t="s">
        <v>25</v>
      </c>
      <c r="C3911" s="201">
        <v>470499</v>
      </c>
      <c r="D3911" t="s">
        <v>462</v>
      </c>
    </row>
    <row r="3912" spans="1:4" x14ac:dyDescent="0.35">
      <c r="A3912" s="202">
        <v>110</v>
      </c>
      <c r="B3912" t="s">
        <v>25</v>
      </c>
      <c r="C3912" s="201">
        <v>470600</v>
      </c>
      <c r="D3912" t="s">
        <v>211</v>
      </c>
    </row>
    <row r="3913" spans="1:4" x14ac:dyDescent="0.35">
      <c r="A3913" s="202">
        <v>110</v>
      </c>
      <c r="B3913" t="s">
        <v>25</v>
      </c>
      <c r="C3913" s="201">
        <v>470603</v>
      </c>
      <c r="D3913" t="s">
        <v>431</v>
      </c>
    </row>
    <row r="3914" spans="1:4" x14ac:dyDescent="0.35">
      <c r="A3914" s="202">
        <v>110</v>
      </c>
      <c r="B3914" t="s">
        <v>25</v>
      </c>
      <c r="C3914" s="201">
        <v>470604</v>
      </c>
      <c r="D3914" t="s">
        <v>210</v>
      </c>
    </row>
    <row r="3915" spans="1:4" x14ac:dyDescent="0.35">
      <c r="A3915" s="202">
        <v>110</v>
      </c>
      <c r="B3915" t="s">
        <v>25</v>
      </c>
      <c r="C3915" s="201">
        <v>470605</v>
      </c>
      <c r="D3915" t="s">
        <v>209</v>
      </c>
    </row>
    <row r="3916" spans="1:4" x14ac:dyDescent="0.35">
      <c r="A3916" s="202">
        <v>110</v>
      </c>
      <c r="B3916" t="s">
        <v>25</v>
      </c>
      <c r="C3916" s="201">
        <v>470606</v>
      </c>
      <c r="D3916" t="s">
        <v>461</v>
      </c>
    </row>
    <row r="3917" spans="1:4" x14ac:dyDescent="0.35">
      <c r="A3917" s="202">
        <v>110</v>
      </c>
      <c r="B3917" t="s">
        <v>25</v>
      </c>
      <c r="C3917" s="201">
        <v>470612</v>
      </c>
      <c r="D3917" t="s">
        <v>206</v>
      </c>
    </row>
    <row r="3918" spans="1:4" x14ac:dyDescent="0.35">
      <c r="A3918" s="202">
        <v>110</v>
      </c>
      <c r="B3918" t="s">
        <v>25</v>
      </c>
      <c r="C3918" s="201">
        <v>470613</v>
      </c>
      <c r="D3918" t="s">
        <v>205</v>
      </c>
    </row>
    <row r="3919" spans="1:4" x14ac:dyDescent="0.35">
      <c r="A3919" s="202">
        <v>110</v>
      </c>
      <c r="B3919" t="s">
        <v>25</v>
      </c>
      <c r="C3919" s="201">
        <v>470614</v>
      </c>
      <c r="D3919" t="s">
        <v>204</v>
      </c>
    </row>
    <row r="3920" spans="1:4" x14ac:dyDescent="0.35">
      <c r="A3920" s="202">
        <v>110</v>
      </c>
      <c r="B3920" t="s">
        <v>25</v>
      </c>
      <c r="C3920" s="201">
        <v>470617</v>
      </c>
      <c r="D3920" t="s">
        <v>203</v>
      </c>
    </row>
    <row r="3921" spans="1:4" x14ac:dyDescent="0.35">
      <c r="A3921" s="202">
        <v>110</v>
      </c>
      <c r="B3921" t="s">
        <v>25</v>
      </c>
      <c r="C3921" s="201">
        <v>470618</v>
      </c>
      <c r="D3921" t="s">
        <v>202</v>
      </c>
    </row>
    <row r="3922" spans="1:4" x14ac:dyDescent="0.35">
      <c r="A3922" s="202">
        <v>110</v>
      </c>
      <c r="B3922" t="s">
        <v>25</v>
      </c>
      <c r="C3922" s="201">
        <v>470701</v>
      </c>
      <c r="D3922" t="s">
        <v>201</v>
      </c>
    </row>
    <row r="3923" spans="1:4" x14ac:dyDescent="0.35">
      <c r="A3923" s="202">
        <v>110</v>
      </c>
      <c r="B3923" t="s">
        <v>25</v>
      </c>
      <c r="C3923" s="201">
        <v>470705</v>
      </c>
      <c r="D3923" t="s">
        <v>198</v>
      </c>
    </row>
    <row r="3924" spans="1:4" x14ac:dyDescent="0.35">
      <c r="A3924" s="202">
        <v>110</v>
      </c>
      <c r="B3924" t="s">
        <v>25</v>
      </c>
      <c r="C3924" s="201">
        <v>470706</v>
      </c>
      <c r="D3924" t="s">
        <v>197</v>
      </c>
    </row>
    <row r="3925" spans="1:4" x14ac:dyDescent="0.35">
      <c r="A3925" s="202">
        <v>110</v>
      </c>
      <c r="B3925" t="s">
        <v>25</v>
      </c>
      <c r="C3925" s="201">
        <v>490102</v>
      </c>
      <c r="D3925" t="s">
        <v>195</v>
      </c>
    </row>
    <row r="3926" spans="1:4" x14ac:dyDescent="0.35">
      <c r="A3926" s="202">
        <v>110</v>
      </c>
      <c r="B3926" t="s">
        <v>25</v>
      </c>
      <c r="C3926" s="201">
        <v>490108</v>
      </c>
      <c r="D3926" t="s">
        <v>193</v>
      </c>
    </row>
    <row r="3927" spans="1:4" x14ac:dyDescent="0.35">
      <c r="A3927" s="202">
        <v>110</v>
      </c>
      <c r="B3927" t="s">
        <v>25</v>
      </c>
      <c r="C3927" s="201">
        <v>490205</v>
      </c>
      <c r="D3927" t="s">
        <v>192</v>
      </c>
    </row>
    <row r="3928" spans="1:4" x14ac:dyDescent="0.35">
      <c r="A3928" s="202">
        <v>110</v>
      </c>
      <c r="B3928" t="s">
        <v>25</v>
      </c>
      <c r="C3928" s="201">
        <v>490209</v>
      </c>
      <c r="D3928" t="s">
        <v>460</v>
      </c>
    </row>
    <row r="3929" spans="1:4" x14ac:dyDescent="0.35">
      <c r="A3929" s="202">
        <v>110</v>
      </c>
      <c r="B3929" t="s">
        <v>25</v>
      </c>
      <c r="C3929" s="201">
        <v>500101</v>
      </c>
      <c r="D3929" t="s">
        <v>459</v>
      </c>
    </row>
    <row r="3930" spans="1:4" x14ac:dyDescent="0.35">
      <c r="A3930" s="202">
        <v>110</v>
      </c>
      <c r="B3930" t="s">
        <v>25</v>
      </c>
      <c r="C3930" s="201">
        <v>500102</v>
      </c>
      <c r="D3930" t="s">
        <v>458</v>
      </c>
    </row>
    <row r="3931" spans="1:4" x14ac:dyDescent="0.35">
      <c r="A3931" s="202">
        <v>110</v>
      </c>
      <c r="B3931" t="s">
        <v>25</v>
      </c>
      <c r="C3931" s="201">
        <v>500406</v>
      </c>
      <c r="D3931" t="s">
        <v>457</v>
      </c>
    </row>
    <row r="3932" spans="1:4" x14ac:dyDescent="0.35">
      <c r="A3932" s="202">
        <v>110</v>
      </c>
      <c r="B3932" t="s">
        <v>25</v>
      </c>
      <c r="C3932" s="201">
        <v>500605</v>
      </c>
      <c r="D3932" t="s">
        <v>456</v>
      </c>
    </row>
    <row r="3933" spans="1:4" x14ac:dyDescent="0.35">
      <c r="A3933" s="202">
        <v>110</v>
      </c>
      <c r="B3933" t="s">
        <v>25</v>
      </c>
      <c r="C3933" s="201">
        <v>500701</v>
      </c>
      <c r="D3933" t="s">
        <v>455</v>
      </c>
    </row>
    <row r="3934" spans="1:4" x14ac:dyDescent="0.35">
      <c r="A3934" s="202">
        <v>110</v>
      </c>
      <c r="B3934" t="s">
        <v>25</v>
      </c>
      <c r="C3934" s="201">
        <v>510001</v>
      </c>
      <c r="D3934" t="s">
        <v>190</v>
      </c>
    </row>
    <row r="3935" spans="1:4" x14ac:dyDescent="0.35">
      <c r="A3935" s="202">
        <v>110</v>
      </c>
      <c r="B3935" t="s">
        <v>25</v>
      </c>
      <c r="C3935" s="201">
        <v>510603</v>
      </c>
      <c r="D3935" t="s">
        <v>188</v>
      </c>
    </row>
    <row r="3936" spans="1:4" x14ac:dyDescent="0.35">
      <c r="A3936" s="202">
        <v>110</v>
      </c>
      <c r="B3936" t="s">
        <v>25</v>
      </c>
      <c r="C3936" s="201">
        <v>510701</v>
      </c>
      <c r="D3936" t="s">
        <v>187</v>
      </c>
    </row>
    <row r="3937" spans="1:4" x14ac:dyDescent="0.35">
      <c r="A3937" s="202">
        <v>110</v>
      </c>
      <c r="B3937" t="s">
        <v>25</v>
      </c>
      <c r="C3937" s="201">
        <v>510706</v>
      </c>
      <c r="D3937" t="s">
        <v>185</v>
      </c>
    </row>
    <row r="3938" spans="1:4" x14ac:dyDescent="0.35">
      <c r="A3938" s="202">
        <v>110</v>
      </c>
      <c r="B3938" t="s">
        <v>25</v>
      </c>
      <c r="C3938" s="201">
        <v>510709</v>
      </c>
      <c r="D3938" t="s">
        <v>184</v>
      </c>
    </row>
    <row r="3939" spans="1:4" x14ac:dyDescent="0.35">
      <c r="A3939" s="202">
        <v>110</v>
      </c>
      <c r="B3939" t="s">
        <v>25</v>
      </c>
      <c r="C3939" s="201">
        <v>510710</v>
      </c>
      <c r="D3939" t="s">
        <v>183</v>
      </c>
    </row>
    <row r="3940" spans="1:4" x14ac:dyDescent="0.35">
      <c r="A3940" s="202">
        <v>110</v>
      </c>
      <c r="B3940" t="s">
        <v>25</v>
      </c>
      <c r="C3940" s="201">
        <v>510711</v>
      </c>
      <c r="D3940" t="s">
        <v>182</v>
      </c>
    </row>
    <row r="3941" spans="1:4" x14ac:dyDescent="0.35">
      <c r="A3941" s="202">
        <v>110</v>
      </c>
      <c r="B3941" t="s">
        <v>25</v>
      </c>
      <c r="C3941" s="201">
        <v>510712</v>
      </c>
      <c r="D3941" t="s">
        <v>181</v>
      </c>
    </row>
    <row r="3942" spans="1:4" x14ac:dyDescent="0.35">
      <c r="A3942" s="202">
        <v>110</v>
      </c>
      <c r="B3942" t="s">
        <v>25</v>
      </c>
      <c r="C3942" s="201">
        <v>510714</v>
      </c>
      <c r="D3942" t="s">
        <v>180</v>
      </c>
    </row>
    <row r="3943" spans="1:4" x14ac:dyDescent="0.35">
      <c r="A3943" s="202">
        <v>110</v>
      </c>
      <c r="B3943" t="s">
        <v>25</v>
      </c>
      <c r="C3943" s="201">
        <v>510716</v>
      </c>
      <c r="D3943" t="s">
        <v>179</v>
      </c>
    </row>
    <row r="3944" spans="1:4" x14ac:dyDescent="0.35">
      <c r="A3944" s="202">
        <v>110</v>
      </c>
      <c r="B3944" t="s">
        <v>25</v>
      </c>
      <c r="C3944" s="201">
        <v>510801</v>
      </c>
      <c r="D3944" t="s">
        <v>178</v>
      </c>
    </row>
    <row r="3945" spans="1:4" x14ac:dyDescent="0.35">
      <c r="A3945" s="202">
        <v>110</v>
      </c>
      <c r="B3945" t="s">
        <v>25</v>
      </c>
      <c r="C3945" s="201">
        <v>510803</v>
      </c>
      <c r="D3945" t="s">
        <v>177</v>
      </c>
    </row>
    <row r="3946" spans="1:4" x14ac:dyDescent="0.35">
      <c r="A3946" s="202">
        <v>110</v>
      </c>
      <c r="B3946" t="s">
        <v>25</v>
      </c>
      <c r="C3946" s="201">
        <v>510806</v>
      </c>
      <c r="D3946" t="s">
        <v>175</v>
      </c>
    </row>
    <row r="3947" spans="1:4" x14ac:dyDescent="0.35">
      <c r="A3947" s="202">
        <v>110</v>
      </c>
      <c r="B3947" t="s">
        <v>25</v>
      </c>
      <c r="C3947" s="201">
        <v>510809</v>
      </c>
      <c r="D3947" t="s">
        <v>174</v>
      </c>
    </row>
    <row r="3948" spans="1:4" x14ac:dyDescent="0.35">
      <c r="A3948" s="202">
        <v>110</v>
      </c>
      <c r="B3948" t="s">
        <v>25</v>
      </c>
      <c r="C3948" s="201">
        <v>510811</v>
      </c>
      <c r="D3948" t="s">
        <v>173</v>
      </c>
    </row>
    <row r="3949" spans="1:4" x14ac:dyDescent="0.35">
      <c r="A3949" s="202">
        <v>110</v>
      </c>
      <c r="B3949" t="s">
        <v>25</v>
      </c>
      <c r="C3949" s="201">
        <v>510813</v>
      </c>
      <c r="D3949" t="s">
        <v>172</v>
      </c>
    </row>
    <row r="3950" spans="1:4" x14ac:dyDescent="0.35">
      <c r="A3950" s="202">
        <v>110</v>
      </c>
      <c r="B3950" t="s">
        <v>25</v>
      </c>
      <c r="C3950" s="201">
        <v>510901</v>
      </c>
      <c r="D3950" t="s">
        <v>171</v>
      </c>
    </row>
    <row r="3951" spans="1:4" x14ac:dyDescent="0.35">
      <c r="A3951" s="202">
        <v>110</v>
      </c>
      <c r="B3951" t="s">
        <v>25</v>
      </c>
      <c r="C3951" s="201">
        <v>510902</v>
      </c>
      <c r="D3951" t="s">
        <v>170</v>
      </c>
    </row>
    <row r="3952" spans="1:4" x14ac:dyDescent="0.35">
      <c r="A3952" s="202">
        <v>110</v>
      </c>
      <c r="B3952" t="s">
        <v>25</v>
      </c>
      <c r="C3952" s="201">
        <v>510906</v>
      </c>
      <c r="D3952" t="s">
        <v>169</v>
      </c>
    </row>
    <row r="3953" spans="1:4" x14ac:dyDescent="0.35">
      <c r="A3953" s="202">
        <v>110</v>
      </c>
      <c r="B3953" t="s">
        <v>25</v>
      </c>
      <c r="C3953" s="201">
        <v>510908</v>
      </c>
      <c r="D3953" t="s">
        <v>167</v>
      </c>
    </row>
    <row r="3954" spans="1:4" x14ac:dyDescent="0.35">
      <c r="A3954" s="202">
        <v>110</v>
      </c>
      <c r="B3954" t="s">
        <v>25</v>
      </c>
      <c r="C3954" s="201">
        <v>510909</v>
      </c>
      <c r="D3954" t="s">
        <v>166</v>
      </c>
    </row>
    <row r="3955" spans="1:4" x14ac:dyDescent="0.35">
      <c r="A3955" s="202">
        <v>110</v>
      </c>
      <c r="B3955" t="s">
        <v>25</v>
      </c>
      <c r="C3955" s="201">
        <v>510910</v>
      </c>
      <c r="D3955" t="s">
        <v>165</v>
      </c>
    </row>
    <row r="3956" spans="1:4" x14ac:dyDescent="0.35">
      <c r="A3956" s="202">
        <v>110</v>
      </c>
      <c r="B3956" t="s">
        <v>25</v>
      </c>
      <c r="C3956" s="201">
        <v>510915</v>
      </c>
      <c r="D3956" t="s">
        <v>163</v>
      </c>
    </row>
    <row r="3957" spans="1:4" x14ac:dyDescent="0.35">
      <c r="A3957" s="202">
        <v>110</v>
      </c>
      <c r="B3957" t="s">
        <v>25</v>
      </c>
      <c r="C3957" s="201">
        <v>510916</v>
      </c>
      <c r="D3957" t="s">
        <v>162</v>
      </c>
    </row>
    <row r="3958" spans="1:4" x14ac:dyDescent="0.35">
      <c r="A3958" s="202">
        <v>110</v>
      </c>
      <c r="B3958" t="s">
        <v>25</v>
      </c>
      <c r="C3958" s="201">
        <v>510920</v>
      </c>
      <c r="D3958" t="s">
        <v>160</v>
      </c>
    </row>
    <row r="3959" spans="1:4" x14ac:dyDescent="0.35">
      <c r="A3959" s="202">
        <v>110</v>
      </c>
      <c r="B3959" t="s">
        <v>25</v>
      </c>
      <c r="C3959" s="201">
        <v>511009</v>
      </c>
      <c r="D3959" t="s">
        <v>159</v>
      </c>
    </row>
    <row r="3960" spans="1:4" x14ac:dyDescent="0.35">
      <c r="A3960" s="202">
        <v>110</v>
      </c>
      <c r="B3960" t="s">
        <v>25</v>
      </c>
      <c r="C3960" s="201">
        <v>511012</v>
      </c>
      <c r="D3960" t="s">
        <v>158</v>
      </c>
    </row>
    <row r="3961" spans="1:4" x14ac:dyDescent="0.35">
      <c r="A3961" s="202">
        <v>110</v>
      </c>
      <c r="B3961" t="s">
        <v>25</v>
      </c>
      <c r="C3961" s="201">
        <v>511504</v>
      </c>
      <c r="D3961" t="s">
        <v>157</v>
      </c>
    </row>
    <row r="3962" spans="1:4" x14ac:dyDescent="0.35">
      <c r="A3962" s="202">
        <v>110</v>
      </c>
      <c r="B3962" t="s">
        <v>25</v>
      </c>
      <c r="C3962" s="201">
        <v>511801</v>
      </c>
      <c r="D3962" t="s">
        <v>454</v>
      </c>
    </row>
    <row r="3963" spans="1:4" x14ac:dyDescent="0.35">
      <c r="A3963" s="202">
        <v>110</v>
      </c>
      <c r="B3963" t="s">
        <v>25</v>
      </c>
      <c r="C3963" s="201">
        <v>511802</v>
      </c>
      <c r="D3963" t="s">
        <v>344</v>
      </c>
    </row>
    <row r="3964" spans="1:4" x14ac:dyDescent="0.35">
      <c r="A3964" s="202">
        <v>110</v>
      </c>
      <c r="B3964" t="s">
        <v>25</v>
      </c>
      <c r="C3964" s="201">
        <v>511803</v>
      </c>
      <c r="D3964" t="s">
        <v>343</v>
      </c>
    </row>
    <row r="3965" spans="1:4" x14ac:dyDescent="0.35">
      <c r="A3965" s="202">
        <v>110</v>
      </c>
      <c r="B3965" t="s">
        <v>25</v>
      </c>
      <c r="C3965" s="201">
        <v>511804</v>
      </c>
      <c r="D3965" t="s">
        <v>342</v>
      </c>
    </row>
    <row r="3966" spans="1:4" x14ac:dyDescent="0.35">
      <c r="A3966" s="202">
        <v>110</v>
      </c>
      <c r="B3966" t="s">
        <v>25</v>
      </c>
      <c r="C3966" s="201">
        <v>512201</v>
      </c>
      <c r="D3966" t="s">
        <v>156</v>
      </c>
    </row>
    <row r="3967" spans="1:4" x14ac:dyDescent="0.35">
      <c r="A3967" s="202">
        <v>110</v>
      </c>
      <c r="B3967" t="s">
        <v>25</v>
      </c>
      <c r="C3967" s="201">
        <v>512202</v>
      </c>
      <c r="D3967" t="s">
        <v>155</v>
      </c>
    </row>
    <row r="3968" spans="1:4" x14ac:dyDescent="0.35">
      <c r="A3968" s="202">
        <v>110</v>
      </c>
      <c r="B3968" t="s">
        <v>25</v>
      </c>
      <c r="C3968" s="201">
        <v>512206</v>
      </c>
      <c r="D3968" t="s">
        <v>154</v>
      </c>
    </row>
    <row r="3969" spans="1:4" x14ac:dyDescent="0.35">
      <c r="A3969" s="202">
        <v>110</v>
      </c>
      <c r="B3969" t="s">
        <v>25</v>
      </c>
      <c r="C3969" s="201">
        <v>512213</v>
      </c>
      <c r="D3969" t="s">
        <v>153</v>
      </c>
    </row>
    <row r="3970" spans="1:4" x14ac:dyDescent="0.35">
      <c r="A3970" s="202">
        <v>110</v>
      </c>
      <c r="B3970" t="s">
        <v>25</v>
      </c>
      <c r="C3970" s="201">
        <v>512601</v>
      </c>
      <c r="D3970" t="s">
        <v>152</v>
      </c>
    </row>
    <row r="3971" spans="1:4" x14ac:dyDescent="0.35">
      <c r="A3971" s="202">
        <v>110</v>
      </c>
      <c r="B3971" t="s">
        <v>25</v>
      </c>
      <c r="C3971" s="201">
        <v>513101</v>
      </c>
      <c r="D3971" t="s">
        <v>336</v>
      </c>
    </row>
    <row r="3972" spans="1:4" x14ac:dyDescent="0.35">
      <c r="A3972" s="202">
        <v>110</v>
      </c>
      <c r="B3972" t="s">
        <v>25</v>
      </c>
      <c r="C3972" s="201">
        <v>513103</v>
      </c>
      <c r="D3972" t="s">
        <v>335</v>
      </c>
    </row>
    <row r="3973" spans="1:4" x14ac:dyDescent="0.35">
      <c r="A3973" s="202">
        <v>110</v>
      </c>
      <c r="B3973" t="s">
        <v>25</v>
      </c>
      <c r="C3973" s="201">
        <v>513104</v>
      </c>
      <c r="D3973" t="s">
        <v>334</v>
      </c>
    </row>
    <row r="3974" spans="1:4" x14ac:dyDescent="0.35">
      <c r="A3974" s="202">
        <v>110</v>
      </c>
      <c r="B3974" t="s">
        <v>25</v>
      </c>
      <c r="C3974" s="201">
        <v>513501</v>
      </c>
      <c r="D3974" t="s">
        <v>150</v>
      </c>
    </row>
    <row r="3975" spans="1:4" x14ac:dyDescent="0.35">
      <c r="A3975" s="202">
        <v>110</v>
      </c>
      <c r="B3975" t="s">
        <v>25</v>
      </c>
      <c r="C3975" s="201">
        <v>513502</v>
      </c>
      <c r="D3975" t="s">
        <v>149</v>
      </c>
    </row>
    <row r="3976" spans="1:4" x14ac:dyDescent="0.35">
      <c r="A3976" s="202">
        <v>110</v>
      </c>
      <c r="B3976" t="s">
        <v>25</v>
      </c>
      <c r="C3976" s="201">
        <v>513503</v>
      </c>
      <c r="D3976" t="s">
        <v>148</v>
      </c>
    </row>
    <row r="3977" spans="1:4" x14ac:dyDescent="0.35">
      <c r="A3977" s="202">
        <v>110</v>
      </c>
      <c r="B3977" t="s">
        <v>25</v>
      </c>
      <c r="C3977" s="201">
        <v>513599</v>
      </c>
      <c r="D3977" t="s">
        <v>147</v>
      </c>
    </row>
    <row r="3978" spans="1:4" x14ac:dyDescent="0.35">
      <c r="A3978" s="202">
        <v>110</v>
      </c>
      <c r="B3978" t="s">
        <v>25</v>
      </c>
      <c r="C3978" s="201">
        <v>513602</v>
      </c>
      <c r="D3978" t="s">
        <v>413</v>
      </c>
    </row>
    <row r="3979" spans="1:4" x14ac:dyDescent="0.35">
      <c r="A3979" s="202">
        <v>110</v>
      </c>
      <c r="B3979" t="s">
        <v>25</v>
      </c>
      <c r="C3979" s="201">
        <v>513801</v>
      </c>
      <c r="D3979" t="s">
        <v>146</v>
      </c>
    </row>
    <row r="3980" spans="1:4" x14ac:dyDescent="0.35">
      <c r="A3980" s="202">
        <v>110</v>
      </c>
      <c r="B3980" t="s">
        <v>25</v>
      </c>
      <c r="C3980" s="201">
        <v>513902</v>
      </c>
      <c r="D3980" t="s">
        <v>145</v>
      </c>
    </row>
    <row r="3981" spans="1:4" x14ac:dyDescent="0.35">
      <c r="A3981" s="202">
        <v>110</v>
      </c>
      <c r="B3981" t="s">
        <v>25</v>
      </c>
      <c r="C3981" s="201">
        <v>513999</v>
      </c>
      <c r="D3981" t="s">
        <v>144</v>
      </c>
    </row>
    <row r="3982" spans="1:4" x14ac:dyDescent="0.35">
      <c r="A3982" s="202">
        <v>110</v>
      </c>
      <c r="B3982" t="s">
        <v>25</v>
      </c>
      <c r="C3982" s="201">
        <v>520201</v>
      </c>
      <c r="D3982" t="s">
        <v>143</v>
      </c>
    </row>
    <row r="3983" spans="1:4" x14ac:dyDescent="0.35">
      <c r="A3983" s="202">
        <v>110</v>
      </c>
      <c r="B3983" t="s">
        <v>25</v>
      </c>
      <c r="C3983" s="201">
        <v>520203</v>
      </c>
      <c r="D3983" t="s">
        <v>142</v>
      </c>
    </row>
    <row r="3984" spans="1:4" x14ac:dyDescent="0.35">
      <c r="A3984" s="202">
        <v>110</v>
      </c>
      <c r="B3984" t="s">
        <v>25</v>
      </c>
      <c r="C3984" s="201">
        <v>520205</v>
      </c>
      <c r="D3984" t="s">
        <v>140</v>
      </c>
    </row>
    <row r="3985" spans="1:4" x14ac:dyDescent="0.35">
      <c r="A3985" s="202">
        <v>110</v>
      </c>
      <c r="B3985" t="s">
        <v>25</v>
      </c>
      <c r="C3985" s="201">
        <v>520213</v>
      </c>
      <c r="D3985" t="s">
        <v>137</v>
      </c>
    </row>
    <row r="3986" spans="1:4" x14ac:dyDescent="0.35">
      <c r="A3986" s="202">
        <v>110</v>
      </c>
      <c r="B3986" t="s">
        <v>25</v>
      </c>
      <c r="C3986" s="201">
        <v>520216</v>
      </c>
      <c r="D3986" t="s">
        <v>136</v>
      </c>
    </row>
    <row r="3987" spans="1:4" x14ac:dyDescent="0.35">
      <c r="A3987" s="202">
        <v>110</v>
      </c>
      <c r="B3987" t="s">
        <v>25</v>
      </c>
      <c r="C3987" s="201">
        <v>520406</v>
      </c>
      <c r="D3987" t="s">
        <v>331</v>
      </c>
    </row>
    <row r="3988" spans="1:4" x14ac:dyDescent="0.35">
      <c r="A3988" s="202">
        <v>110</v>
      </c>
      <c r="B3988" t="s">
        <v>25</v>
      </c>
      <c r="C3988" s="201">
        <v>520408</v>
      </c>
      <c r="D3988" t="s">
        <v>330</v>
      </c>
    </row>
    <row r="3989" spans="1:4" x14ac:dyDescent="0.35">
      <c r="A3989" s="202">
        <v>110</v>
      </c>
      <c r="B3989" t="s">
        <v>25</v>
      </c>
      <c r="C3989" s="201">
        <v>520409</v>
      </c>
      <c r="D3989" t="s">
        <v>430</v>
      </c>
    </row>
    <row r="3990" spans="1:4" x14ac:dyDescent="0.35">
      <c r="A3990" s="202">
        <v>110</v>
      </c>
      <c r="B3990" t="s">
        <v>25</v>
      </c>
      <c r="C3990" s="201">
        <v>520410</v>
      </c>
      <c r="D3990" t="s">
        <v>329</v>
      </c>
    </row>
    <row r="3991" spans="1:4" x14ac:dyDescent="0.35">
      <c r="A3991" s="202">
        <v>110</v>
      </c>
      <c r="B3991" t="s">
        <v>25</v>
      </c>
      <c r="C3991" s="201">
        <v>520411</v>
      </c>
      <c r="D3991" t="s">
        <v>328</v>
      </c>
    </row>
    <row r="3992" spans="1:4" x14ac:dyDescent="0.35">
      <c r="A3992" s="202">
        <v>110</v>
      </c>
      <c r="B3992" t="s">
        <v>25</v>
      </c>
      <c r="C3992" s="201">
        <v>520901</v>
      </c>
      <c r="D3992" t="s">
        <v>133</v>
      </c>
    </row>
    <row r="3993" spans="1:4" x14ac:dyDescent="0.35">
      <c r="A3993" s="202">
        <v>110</v>
      </c>
      <c r="B3993" t="s">
        <v>25</v>
      </c>
      <c r="C3993" s="201">
        <v>520904</v>
      </c>
      <c r="D3993" t="s">
        <v>132</v>
      </c>
    </row>
    <row r="3994" spans="1:4" x14ac:dyDescent="0.35">
      <c r="A3994" s="202">
        <v>110</v>
      </c>
      <c r="B3994" t="s">
        <v>25</v>
      </c>
      <c r="C3994" s="201">
        <v>520905</v>
      </c>
      <c r="D3994" t="s">
        <v>131</v>
      </c>
    </row>
    <row r="3995" spans="1:4" x14ac:dyDescent="0.35">
      <c r="A3995" s="202">
        <v>110</v>
      </c>
      <c r="B3995" t="s">
        <v>25</v>
      </c>
      <c r="C3995" s="201">
        <v>520906</v>
      </c>
      <c r="D3995" t="s">
        <v>130</v>
      </c>
    </row>
    <row r="3996" spans="1:4" x14ac:dyDescent="0.35">
      <c r="A3996" s="202">
        <v>110</v>
      </c>
      <c r="B3996" t="s">
        <v>25</v>
      </c>
      <c r="C3996" s="201">
        <v>520907</v>
      </c>
      <c r="D3996" t="s">
        <v>326</v>
      </c>
    </row>
    <row r="3997" spans="1:4" x14ac:dyDescent="0.35">
      <c r="A3997" s="202">
        <v>110</v>
      </c>
      <c r="B3997" t="s">
        <v>25</v>
      </c>
      <c r="C3997" s="201">
        <v>520909</v>
      </c>
      <c r="D3997" t="s">
        <v>129</v>
      </c>
    </row>
    <row r="3998" spans="1:4" x14ac:dyDescent="0.35">
      <c r="A3998" s="202">
        <v>110</v>
      </c>
      <c r="B3998" t="s">
        <v>25</v>
      </c>
      <c r="C3998" s="201">
        <v>520910</v>
      </c>
      <c r="D3998" t="s">
        <v>128</v>
      </c>
    </row>
    <row r="3999" spans="1:4" x14ac:dyDescent="0.35">
      <c r="A3999" s="202">
        <v>110</v>
      </c>
      <c r="B3999" t="s">
        <v>25</v>
      </c>
      <c r="C3999" s="201">
        <v>520999</v>
      </c>
      <c r="D3999" t="s">
        <v>127</v>
      </c>
    </row>
    <row r="4000" spans="1:4" x14ac:dyDescent="0.35">
      <c r="A4000" s="202">
        <v>110</v>
      </c>
      <c r="B4000" t="s">
        <v>25</v>
      </c>
      <c r="C4000" s="201">
        <v>521001</v>
      </c>
      <c r="D4000" t="s">
        <v>126</v>
      </c>
    </row>
    <row r="4001" spans="1:4" x14ac:dyDescent="0.35">
      <c r="A4001" s="202">
        <v>110</v>
      </c>
      <c r="B4001" t="s">
        <v>25</v>
      </c>
      <c r="C4001" s="201">
        <v>521401</v>
      </c>
      <c r="D4001" t="s">
        <v>125</v>
      </c>
    </row>
    <row r="4002" spans="1:4" x14ac:dyDescent="0.35">
      <c r="A4002" s="202">
        <v>110</v>
      </c>
      <c r="B4002" t="s">
        <v>25</v>
      </c>
      <c r="C4002" s="201">
        <v>521501</v>
      </c>
      <c r="D4002" t="s">
        <v>324</v>
      </c>
    </row>
    <row r="4003" spans="1:4" x14ac:dyDescent="0.35">
      <c r="A4003" s="202">
        <v>110</v>
      </c>
      <c r="B4003" t="s">
        <v>25</v>
      </c>
      <c r="C4003" s="201">
        <v>521803</v>
      </c>
      <c r="D4003" t="s">
        <v>124</v>
      </c>
    </row>
    <row r="4004" spans="1:4" x14ac:dyDescent="0.35">
      <c r="A4004" s="202">
        <v>110</v>
      </c>
      <c r="B4004" t="s">
        <v>25</v>
      </c>
      <c r="C4004" s="201">
        <v>521804</v>
      </c>
      <c r="D4004" t="s">
        <v>123</v>
      </c>
    </row>
    <row r="4005" spans="1:4" x14ac:dyDescent="0.35">
      <c r="A4005" s="202">
        <v>110</v>
      </c>
      <c r="B4005" t="s">
        <v>25</v>
      </c>
      <c r="C4005" s="201">
        <v>521903</v>
      </c>
      <c r="D4005" t="s">
        <v>412</v>
      </c>
    </row>
    <row r="4006" spans="1:4" x14ac:dyDescent="0.35">
      <c r="A4006" s="202">
        <v>110</v>
      </c>
      <c r="B4006" t="s">
        <v>25</v>
      </c>
      <c r="C4006" s="201">
        <v>999999</v>
      </c>
      <c r="D4006" t="s">
        <v>120</v>
      </c>
    </row>
    <row r="4007" spans="1:4" x14ac:dyDescent="0.35">
      <c r="A4007" s="202">
        <v>270</v>
      </c>
      <c r="B4007" t="s">
        <v>26</v>
      </c>
      <c r="C4007" s="203" t="s">
        <v>320</v>
      </c>
      <c r="D4007" t="s">
        <v>319</v>
      </c>
    </row>
    <row r="4008" spans="1:4" x14ac:dyDescent="0.35">
      <c r="A4008" s="202">
        <v>270</v>
      </c>
      <c r="B4008" t="s">
        <v>26</v>
      </c>
      <c r="C4008" s="203" t="s">
        <v>314</v>
      </c>
      <c r="D4008" t="s">
        <v>313</v>
      </c>
    </row>
    <row r="4009" spans="1:4" x14ac:dyDescent="0.35">
      <c r="A4009" s="202">
        <v>270</v>
      </c>
      <c r="B4009" t="s">
        <v>26</v>
      </c>
      <c r="C4009" s="203" t="s">
        <v>477</v>
      </c>
      <c r="D4009" t="s">
        <v>476</v>
      </c>
    </row>
    <row r="4010" spans="1:4" x14ac:dyDescent="0.35">
      <c r="A4010" s="202">
        <v>270</v>
      </c>
      <c r="B4010" t="s">
        <v>26</v>
      </c>
      <c r="C4010" s="203" t="s">
        <v>475</v>
      </c>
      <c r="D4010" t="s">
        <v>474</v>
      </c>
    </row>
    <row r="4011" spans="1:4" x14ac:dyDescent="0.35">
      <c r="A4011" s="202">
        <v>270</v>
      </c>
      <c r="B4011" t="s">
        <v>26</v>
      </c>
      <c r="C4011" s="203" t="s">
        <v>312</v>
      </c>
      <c r="D4011" t="s">
        <v>311</v>
      </c>
    </row>
    <row r="4012" spans="1:4" x14ac:dyDescent="0.35">
      <c r="A4012" s="202">
        <v>270</v>
      </c>
      <c r="B4012" t="s">
        <v>26</v>
      </c>
      <c r="C4012" s="203" t="s">
        <v>453</v>
      </c>
      <c r="D4012" t="s">
        <v>452</v>
      </c>
    </row>
    <row r="4013" spans="1:4" x14ac:dyDescent="0.35">
      <c r="A4013" s="202">
        <v>270</v>
      </c>
      <c r="B4013" t="s">
        <v>26</v>
      </c>
      <c r="C4013" s="203" t="s">
        <v>451</v>
      </c>
      <c r="D4013" t="s">
        <v>450</v>
      </c>
    </row>
    <row r="4014" spans="1:4" x14ac:dyDescent="0.35">
      <c r="A4014" s="202">
        <v>270</v>
      </c>
      <c r="B4014" t="s">
        <v>26</v>
      </c>
      <c r="C4014" s="203" t="s">
        <v>449</v>
      </c>
      <c r="D4014" t="s">
        <v>448</v>
      </c>
    </row>
    <row r="4015" spans="1:4" x14ac:dyDescent="0.35">
      <c r="A4015" s="202">
        <v>270</v>
      </c>
      <c r="B4015" t="s">
        <v>26</v>
      </c>
      <c r="C4015" s="203" t="s">
        <v>447</v>
      </c>
      <c r="D4015" t="s">
        <v>446</v>
      </c>
    </row>
    <row r="4016" spans="1:4" x14ac:dyDescent="0.35">
      <c r="A4016" s="202">
        <v>270</v>
      </c>
      <c r="B4016" t="s">
        <v>26</v>
      </c>
      <c r="C4016" s="203" t="s">
        <v>445</v>
      </c>
      <c r="D4016" t="s">
        <v>444</v>
      </c>
    </row>
    <row r="4017" spans="1:4" x14ac:dyDescent="0.35">
      <c r="A4017" s="202">
        <v>270</v>
      </c>
      <c r="B4017" t="s">
        <v>26</v>
      </c>
      <c r="C4017" s="203" t="s">
        <v>443</v>
      </c>
      <c r="D4017" t="s">
        <v>442</v>
      </c>
    </row>
    <row r="4018" spans="1:4" x14ac:dyDescent="0.35">
      <c r="A4018" s="202">
        <v>270</v>
      </c>
      <c r="B4018" t="s">
        <v>26</v>
      </c>
      <c r="C4018" s="203" t="s">
        <v>310</v>
      </c>
      <c r="D4018" t="s">
        <v>309</v>
      </c>
    </row>
    <row r="4019" spans="1:4" x14ac:dyDescent="0.35">
      <c r="A4019" s="202">
        <v>270</v>
      </c>
      <c r="B4019" t="s">
        <v>26</v>
      </c>
      <c r="C4019" s="203" t="s">
        <v>308</v>
      </c>
      <c r="D4019" t="s">
        <v>307</v>
      </c>
    </row>
    <row r="4020" spans="1:4" x14ac:dyDescent="0.35">
      <c r="A4020" s="202">
        <v>270</v>
      </c>
      <c r="B4020" t="s">
        <v>26</v>
      </c>
      <c r="C4020" s="203" t="s">
        <v>306</v>
      </c>
      <c r="D4020" t="s">
        <v>305</v>
      </c>
    </row>
    <row r="4021" spans="1:4" x14ac:dyDescent="0.35">
      <c r="A4021" s="202">
        <v>270</v>
      </c>
      <c r="B4021" t="s">
        <v>26</v>
      </c>
      <c r="C4021" s="203" t="s">
        <v>304</v>
      </c>
      <c r="D4021" t="s">
        <v>303</v>
      </c>
    </row>
    <row r="4022" spans="1:4" x14ac:dyDescent="0.35">
      <c r="A4022" s="202">
        <v>270</v>
      </c>
      <c r="B4022" t="s">
        <v>26</v>
      </c>
      <c r="C4022" s="203" t="s">
        <v>405</v>
      </c>
      <c r="D4022" t="s">
        <v>404</v>
      </c>
    </row>
    <row r="4023" spans="1:4" x14ac:dyDescent="0.35">
      <c r="A4023" s="202">
        <v>270</v>
      </c>
      <c r="B4023" t="s">
        <v>26</v>
      </c>
      <c r="C4023" s="203" t="s">
        <v>403</v>
      </c>
      <c r="D4023" t="s">
        <v>402</v>
      </c>
    </row>
    <row r="4024" spans="1:4" x14ac:dyDescent="0.35">
      <c r="A4024" s="202">
        <v>270</v>
      </c>
      <c r="B4024" t="s">
        <v>26</v>
      </c>
      <c r="C4024" s="203" t="s">
        <v>302</v>
      </c>
      <c r="D4024" t="s">
        <v>301</v>
      </c>
    </row>
    <row r="4025" spans="1:4" x14ac:dyDescent="0.35">
      <c r="A4025" s="202">
        <v>270</v>
      </c>
      <c r="B4025" t="s">
        <v>26</v>
      </c>
      <c r="C4025" s="203" t="s">
        <v>300</v>
      </c>
      <c r="D4025" t="s">
        <v>299</v>
      </c>
    </row>
    <row r="4026" spans="1:4" x14ac:dyDescent="0.35">
      <c r="A4026" s="202">
        <v>270</v>
      </c>
      <c r="B4026" t="s">
        <v>26</v>
      </c>
      <c r="C4026" s="203" t="s">
        <v>399</v>
      </c>
      <c r="D4026" t="s">
        <v>398</v>
      </c>
    </row>
    <row r="4027" spans="1:4" x14ac:dyDescent="0.35">
      <c r="A4027" s="202">
        <v>270</v>
      </c>
      <c r="B4027" t="s">
        <v>26</v>
      </c>
      <c r="C4027" s="201">
        <v>110103</v>
      </c>
      <c r="D4027" t="s">
        <v>292</v>
      </c>
    </row>
    <row r="4028" spans="1:4" x14ac:dyDescent="0.35">
      <c r="A4028" s="202">
        <v>270</v>
      </c>
      <c r="B4028" t="s">
        <v>26</v>
      </c>
      <c r="C4028" s="201">
        <v>110201</v>
      </c>
      <c r="D4028" t="s">
        <v>291</v>
      </c>
    </row>
    <row r="4029" spans="1:4" x14ac:dyDescent="0.35">
      <c r="A4029" s="202">
        <v>270</v>
      </c>
      <c r="B4029" t="s">
        <v>26</v>
      </c>
      <c r="C4029" s="201">
        <v>110202</v>
      </c>
      <c r="D4029" t="s">
        <v>290</v>
      </c>
    </row>
    <row r="4030" spans="1:4" x14ac:dyDescent="0.35">
      <c r="A4030" s="202">
        <v>270</v>
      </c>
      <c r="B4030" t="s">
        <v>26</v>
      </c>
      <c r="C4030" s="201">
        <v>110301</v>
      </c>
      <c r="D4030" t="s">
        <v>289</v>
      </c>
    </row>
    <row r="4031" spans="1:4" x14ac:dyDescent="0.35">
      <c r="A4031" s="202">
        <v>270</v>
      </c>
      <c r="B4031" t="s">
        <v>26</v>
      </c>
      <c r="C4031" s="201">
        <v>110501</v>
      </c>
      <c r="D4031" t="s">
        <v>395</v>
      </c>
    </row>
    <row r="4032" spans="1:4" x14ac:dyDescent="0.35">
      <c r="A4032" s="202">
        <v>270</v>
      </c>
      <c r="B4032" t="s">
        <v>26</v>
      </c>
      <c r="C4032" s="201">
        <v>110701</v>
      </c>
      <c r="D4032" t="s">
        <v>394</v>
      </c>
    </row>
    <row r="4033" spans="1:4" x14ac:dyDescent="0.35">
      <c r="A4033" s="202">
        <v>270</v>
      </c>
      <c r="B4033" t="s">
        <v>26</v>
      </c>
      <c r="C4033" s="201">
        <v>110802</v>
      </c>
      <c r="D4033" t="s">
        <v>288</v>
      </c>
    </row>
    <row r="4034" spans="1:4" x14ac:dyDescent="0.35">
      <c r="A4034" s="202">
        <v>270</v>
      </c>
      <c r="B4034" t="s">
        <v>26</v>
      </c>
      <c r="C4034" s="201">
        <v>110901</v>
      </c>
      <c r="D4034" t="s">
        <v>393</v>
      </c>
    </row>
    <row r="4035" spans="1:4" x14ac:dyDescent="0.35">
      <c r="A4035" s="202">
        <v>270</v>
      </c>
      <c r="B4035" t="s">
        <v>26</v>
      </c>
      <c r="C4035" s="201">
        <v>110902</v>
      </c>
      <c r="D4035" t="s">
        <v>392</v>
      </c>
    </row>
    <row r="4036" spans="1:4" x14ac:dyDescent="0.35">
      <c r="A4036" s="202">
        <v>270</v>
      </c>
      <c r="B4036" t="s">
        <v>26</v>
      </c>
      <c r="C4036" s="201">
        <v>111001</v>
      </c>
      <c r="D4036" t="s">
        <v>287</v>
      </c>
    </row>
    <row r="4037" spans="1:4" x14ac:dyDescent="0.35">
      <c r="A4037" s="202">
        <v>270</v>
      </c>
      <c r="B4037" t="s">
        <v>26</v>
      </c>
      <c r="C4037" s="201">
        <v>111002</v>
      </c>
      <c r="D4037" t="s">
        <v>286</v>
      </c>
    </row>
    <row r="4038" spans="1:4" x14ac:dyDescent="0.35">
      <c r="A4038" s="202">
        <v>270</v>
      </c>
      <c r="B4038" t="s">
        <v>26</v>
      </c>
      <c r="C4038" s="201">
        <v>111003</v>
      </c>
      <c r="D4038" t="s">
        <v>285</v>
      </c>
    </row>
    <row r="4039" spans="1:4" x14ac:dyDescent="0.35">
      <c r="A4039" s="202">
        <v>270</v>
      </c>
      <c r="B4039" t="s">
        <v>26</v>
      </c>
      <c r="C4039" s="201">
        <v>111006</v>
      </c>
      <c r="D4039" t="s">
        <v>284</v>
      </c>
    </row>
    <row r="4040" spans="1:4" x14ac:dyDescent="0.35">
      <c r="A4040" s="202">
        <v>270</v>
      </c>
      <c r="B4040" t="s">
        <v>26</v>
      </c>
      <c r="C4040" s="201">
        <v>120412</v>
      </c>
      <c r="D4040" t="s">
        <v>278</v>
      </c>
    </row>
    <row r="4041" spans="1:4" x14ac:dyDescent="0.35">
      <c r="A4041" s="202">
        <v>270</v>
      </c>
      <c r="B4041" t="s">
        <v>26</v>
      </c>
      <c r="C4041" s="201">
        <v>120501</v>
      </c>
      <c r="D4041" t="s">
        <v>274</v>
      </c>
    </row>
    <row r="4042" spans="1:4" x14ac:dyDescent="0.35">
      <c r="A4042" s="202">
        <v>270</v>
      </c>
      <c r="B4042" t="s">
        <v>26</v>
      </c>
      <c r="C4042" s="201">
        <v>129999</v>
      </c>
      <c r="D4042" t="s">
        <v>528</v>
      </c>
    </row>
    <row r="4043" spans="1:4" x14ac:dyDescent="0.35">
      <c r="A4043" s="202">
        <v>270</v>
      </c>
      <c r="B4043" t="s">
        <v>26</v>
      </c>
      <c r="C4043" s="201">
        <v>130201</v>
      </c>
      <c r="D4043" t="s">
        <v>389</v>
      </c>
    </row>
    <row r="4044" spans="1:4" x14ac:dyDescent="0.35">
      <c r="A4044" s="202">
        <v>270</v>
      </c>
      <c r="B4044" t="s">
        <v>26</v>
      </c>
      <c r="C4044" s="201">
        <v>131102</v>
      </c>
      <c r="D4044" t="s">
        <v>268</v>
      </c>
    </row>
    <row r="4045" spans="1:4" x14ac:dyDescent="0.35">
      <c r="A4045" s="202">
        <v>270</v>
      </c>
      <c r="B4045" t="s">
        <v>26</v>
      </c>
      <c r="C4045" s="201">
        <v>131199</v>
      </c>
      <c r="D4045" t="s">
        <v>267</v>
      </c>
    </row>
    <row r="4046" spans="1:4" x14ac:dyDescent="0.35">
      <c r="A4046" s="202">
        <v>270</v>
      </c>
      <c r="B4046" t="s">
        <v>26</v>
      </c>
      <c r="C4046" s="201">
        <v>131201</v>
      </c>
      <c r="D4046" t="s">
        <v>388</v>
      </c>
    </row>
    <row r="4047" spans="1:4" x14ac:dyDescent="0.35">
      <c r="A4047" s="202">
        <v>270</v>
      </c>
      <c r="B4047" t="s">
        <v>26</v>
      </c>
      <c r="C4047" s="201">
        <v>131206</v>
      </c>
      <c r="D4047" t="s">
        <v>387</v>
      </c>
    </row>
    <row r="4048" spans="1:4" x14ac:dyDescent="0.35">
      <c r="A4048" s="202">
        <v>270</v>
      </c>
      <c r="B4048" t="s">
        <v>26</v>
      </c>
      <c r="C4048" s="201">
        <v>131207</v>
      </c>
      <c r="D4048" t="s">
        <v>386</v>
      </c>
    </row>
    <row r="4049" spans="1:4" x14ac:dyDescent="0.35">
      <c r="A4049" s="202">
        <v>270</v>
      </c>
      <c r="B4049" t="s">
        <v>26</v>
      </c>
      <c r="C4049" s="201">
        <v>131208</v>
      </c>
      <c r="D4049" t="s">
        <v>385</v>
      </c>
    </row>
    <row r="4050" spans="1:4" x14ac:dyDescent="0.35">
      <c r="A4050" s="202">
        <v>270</v>
      </c>
      <c r="B4050" t="s">
        <v>26</v>
      </c>
      <c r="C4050" s="201">
        <v>131209</v>
      </c>
      <c r="D4050" t="s">
        <v>384</v>
      </c>
    </row>
    <row r="4051" spans="1:4" x14ac:dyDescent="0.35">
      <c r="A4051" s="202">
        <v>270</v>
      </c>
      <c r="B4051" t="s">
        <v>26</v>
      </c>
      <c r="C4051" s="201">
        <v>131210</v>
      </c>
      <c r="D4051" t="s">
        <v>383</v>
      </c>
    </row>
    <row r="4052" spans="1:4" x14ac:dyDescent="0.35">
      <c r="A4052" s="202">
        <v>270</v>
      </c>
      <c r="B4052" t="s">
        <v>26</v>
      </c>
      <c r="C4052" s="201">
        <v>131211</v>
      </c>
      <c r="D4052" t="s">
        <v>382</v>
      </c>
    </row>
    <row r="4053" spans="1:4" x14ac:dyDescent="0.35">
      <c r="A4053" s="202">
        <v>270</v>
      </c>
      <c r="B4053" t="s">
        <v>26</v>
      </c>
      <c r="C4053" s="201">
        <v>131212</v>
      </c>
      <c r="D4053" t="s">
        <v>381</v>
      </c>
    </row>
    <row r="4054" spans="1:4" x14ac:dyDescent="0.35">
      <c r="A4054" s="202">
        <v>270</v>
      </c>
      <c r="B4054" t="s">
        <v>26</v>
      </c>
      <c r="C4054" s="201">
        <v>131314</v>
      </c>
      <c r="D4054" t="s">
        <v>425</v>
      </c>
    </row>
    <row r="4055" spans="1:4" x14ac:dyDescent="0.35">
      <c r="A4055" s="202">
        <v>270</v>
      </c>
      <c r="B4055" t="s">
        <v>26</v>
      </c>
      <c r="C4055" s="201">
        <v>131401</v>
      </c>
      <c r="D4055" t="s">
        <v>380</v>
      </c>
    </row>
    <row r="4056" spans="1:4" x14ac:dyDescent="0.35">
      <c r="A4056" s="202">
        <v>270</v>
      </c>
      <c r="B4056" t="s">
        <v>26</v>
      </c>
      <c r="C4056" s="201">
        <v>131402</v>
      </c>
      <c r="D4056" t="s">
        <v>379</v>
      </c>
    </row>
    <row r="4057" spans="1:4" x14ac:dyDescent="0.35">
      <c r="A4057" s="202">
        <v>270</v>
      </c>
      <c r="B4057" t="s">
        <v>26</v>
      </c>
      <c r="C4057" s="201">
        <v>131499</v>
      </c>
      <c r="D4057" t="s">
        <v>378</v>
      </c>
    </row>
    <row r="4058" spans="1:4" x14ac:dyDescent="0.35">
      <c r="A4058" s="202">
        <v>270</v>
      </c>
      <c r="B4058" t="s">
        <v>26</v>
      </c>
      <c r="C4058" s="201">
        <v>150000</v>
      </c>
      <c r="D4058" t="s">
        <v>471</v>
      </c>
    </row>
    <row r="4059" spans="1:4" x14ac:dyDescent="0.35">
      <c r="A4059" s="202">
        <v>270</v>
      </c>
      <c r="B4059" t="s">
        <v>26</v>
      </c>
      <c r="C4059" s="201">
        <v>150101</v>
      </c>
      <c r="D4059" t="s">
        <v>266</v>
      </c>
    </row>
    <row r="4060" spans="1:4" x14ac:dyDescent="0.35">
      <c r="A4060" s="202">
        <v>270</v>
      </c>
      <c r="B4060" t="s">
        <v>26</v>
      </c>
      <c r="C4060" s="201">
        <v>150201</v>
      </c>
      <c r="D4060" t="s">
        <v>539</v>
      </c>
    </row>
    <row r="4061" spans="1:4" x14ac:dyDescent="0.35">
      <c r="A4061" s="202">
        <v>270</v>
      </c>
      <c r="B4061" t="s">
        <v>26</v>
      </c>
      <c r="C4061" s="201">
        <v>150303</v>
      </c>
      <c r="D4061" t="s">
        <v>377</v>
      </c>
    </row>
    <row r="4062" spans="1:4" x14ac:dyDescent="0.35">
      <c r="A4062" s="202">
        <v>270</v>
      </c>
      <c r="B4062" t="s">
        <v>26</v>
      </c>
      <c r="C4062" s="201">
        <v>150306</v>
      </c>
      <c r="D4062" t="s">
        <v>376</v>
      </c>
    </row>
    <row r="4063" spans="1:4" x14ac:dyDescent="0.35">
      <c r="A4063" s="202">
        <v>270</v>
      </c>
      <c r="B4063" t="s">
        <v>26</v>
      </c>
      <c r="C4063" s="201">
        <v>150401</v>
      </c>
      <c r="D4063" t="s">
        <v>375</v>
      </c>
    </row>
    <row r="4064" spans="1:4" x14ac:dyDescent="0.35">
      <c r="A4064" s="202">
        <v>270</v>
      </c>
      <c r="B4064" t="s">
        <v>26</v>
      </c>
      <c r="C4064" s="201">
        <v>150403</v>
      </c>
      <c r="D4064" t="s">
        <v>374</v>
      </c>
    </row>
    <row r="4065" spans="1:4" x14ac:dyDescent="0.35">
      <c r="A4065" s="202">
        <v>270</v>
      </c>
      <c r="B4065" t="s">
        <v>26</v>
      </c>
      <c r="C4065" s="201">
        <v>150506</v>
      </c>
      <c r="D4065" t="s">
        <v>265</v>
      </c>
    </row>
    <row r="4066" spans="1:4" x14ac:dyDescent="0.35">
      <c r="A4066" s="202">
        <v>270</v>
      </c>
      <c r="B4066" t="s">
        <v>26</v>
      </c>
      <c r="C4066" s="201">
        <v>150507</v>
      </c>
      <c r="D4066" t="s">
        <v>264</v>
      </c>
    </row>
    <row r="4067" spans="1:4" x14ac:dyDescent="0.35">
      <c r="A4067" s="202">
        <v>270</v>
      </c>
      <c r="B4067" t="s">
        <v>26</v>
      </c>
      <c r="C4067" s="201">
        <v>150508</v>
      </c>
      <c r="D4067" t="s">
        <v>263</v>
      </c>
    </row>
    <row r="4068" spans="1:4" x14ac:dyDescent="0.35">
      <c r="A4068" s="202">
        <v>270</v>
      </c>
      <c r="B4068" t="s">
        <v>26</v>
      </c>
      <c r="C4068" s="201">
        <v>150701</v>
      </c>
      <c r="D4068" t="s">
        <v>262</v>
      </c>
    </row>
    <row r="4069" spans="1:4" x14ac:dyDescent="0.35">
      <c r="A4069" s="202">
        <v>270</v>
      </c>
      <c r="B4069" t="s">
        <v>26</v>
      </c>
      <c r="C4069" s="201">
        <v>150705</v>
      </c>
      <c r="D4069" t="s">
        <v>261</v>
      </c>
    </row>
    <row r="4070" spans="1:4" x14ac:dyDescent="0.35">
      <c r="A4070" s="202">
        <v>270</v>
      </c>
      <c r="B4070" t="s">
        <v>26</v>
      </c>
      <c r="C4070" s="201">
        <v>151001</v>
      </c>
      <c r="D4070" t="s">
        <v>538</v>
      </c>
    </row>
    <row r="4071" spans="1:4" x14ac:dyDescent="0.35">
      <c r="A4071" s="202">
        <v>270</v>
      </c>
      <c r="B4071" t="s">
        <v>26</v>
      </c>
      <c r="C4071" s="201">
        <v>151102</v>
      </c>
      <c r="D4071" t="s">
        <v>514</v>
      </c>
    </row>
    <row r="4072" spans="1:4" x14ac:dyDescent="0.35">
      <c r="A4072" s="202">
        <v>270</v>
      </c>
      <c r="B4072" t="s">
        <v>26</v>
      </c>
      <c r="C4072" s="201">
        <v>151301</v>
      </c>
      <c r="D4072" t="s">
        <v>258</v>
      </c>
    </row>
    <row r="4073" spans="1:4" x14ac:dyDescent="0.35">
      <c r="A4073" s="202">
        <v>270</v>
      </c>
      <c r="B4073" t="s">
        <v>26</v>
      </c>
      <c r="C4073" s="201">
        <v>151302</v>
      </c>
      <c r="D4073" t="s">
        <v>257</v>
      </c>
    </row>
    <row r="4074" spans="1:4" x14ac:dyDescent="0.35">
      <c r="A4074" s="202">
        <v>270</v>
      </c>
      <c r="B4074" t="s">
        <v>26</v>
      </c>
      <c r="C4074" s="201">
        <v>151305</v>
      </c>
      <c r="D4074" t="s">
        <v>373</v>
      </c>
    </row>
    <row r="4075" spans="1:4" x14ac:dyDescent="0.35">
      <c r="A4075" s="202">
        <v>270</v>
      </c>
      <c r="B4075" t="s">
        <v>26</v>
      </c>
      <c r="C4075" s="201">
        <v>151307</v>
      </c>
      <c r="D4075" t="s">
        <v>254</v>
      </c>
    </row>
    <row r="4076" spans="1:4" x14ac:dyDescent="0.35">
      <c r="A4076" s="202">
        <v>270</v>
      </c>
      <c r="B4076" t="s">
        <v>26</v>
      </c>
      <c r="C4076" s="201">
        <v>151399</v>
      </c>
      <c r="D4076" t="s">
        <v>537</v>
      </c>
    </row>
    <row r="4077" spans="1:4" x14ac:dyDescent="0.35">
      <c r="A4077" s="202">
        <v>270</v>
      </c>
      <c r="B4077" t="s">
        <v>26</v>
      </c>
      <c r="C4077" s="201">
        <v>151701</v>
      </c>
      <c r="D4077" t="s">
        <v>536</v>
      </c>
    </row>
    <row r="4078" spans="1:4" x14ac:dyDescent="0.35">
      <c r="A4078" s="202">
        <v>270</v>
      </c>
      <c r="B4078" t="s">
        <v>26</v>
      </c>
      <c r="C4078" s="201">
        <v>190501</v>
      </c>
      <c r="D4078" t="s">
        <v>372</v>
      </c>
    </row>
    <row r="4079" spans="1:4" x14ac:dyDescent="0.35">
      <c r="A4079" s="202">
        <v>270</v>
      </c>
      <c r="B4079" t="s">
        <v>26</v>
      </c>
      <c r="C4079" s="201">
        <v>190708</v>
      </c>
      <c r="D4079" t="s">
        <v>371</v>
      </c>
    </row>
    <row r="4080" spans="1:4" x14ac:dyDescent="0.35">
      <c r="A4080" s="202">
        <v>270</v>
      </c>
      <c r="B4080" t="s">
        <v>26</v>
      </c>
      <c r="C4080" s="201">
        <v>190710</v>
      </c>
      <c r="D4080" t="s">
        <v>370</v>
      </c>
    </row>
    <row r="4081" spans="1:4" x14ac:dyDescent="0.35">
      <c r="A4081" s="202">
        <v>270</v>
      </c>
      <c r="B4081" t="s">
        <v>26</v>
      </c>
      <c r="C4081" s="201">
        <v>220000</v>
      </c>
      <c r="D4081" t="s">
        <v>513</v>
      </c>
    </row>
    <row r="4082" spans="1:4" x14ac:dyDescent="0.35">
      <c r="A4082" s="202">
        <v>270</v>
      </c>
      <c r="B4082" t="s">
        <v>26</v>
      </c>
      <c r="C4082" s="201">
        <v>220302</v>
      </c>
      <c r="D4082" t="s">
        <v>512</v>
      </c>
    </row>
    <row r="4083" spans="1:4" x14ac:dyDescent="0.35">
      <c r="A4083" s="202">
        <v>270</v>
      </c>
      <c r="B4083" t="s">
        <v>26</v>
      </c>
      <c r="C4083" s="201">
        <v>260210</v>
      </c>
      <c r="D4083" t="s">
        <v>251</v>
      </c>
    </row>
    <row r="4084" spans="1:4" x14ac:dyDescent="0.35">
      <c r="A4084" s="202">
        <v>270</v>
      </c>
      <c r="B4084" t="s">
        <v>26</v>
      </c>
      <c r="C4084" s="201">
        <v>261006</v>
      </c>
      <c r="D4084" t="s">
        <v>250</v>
      </c>
    </row>
    <row r="4085" spans="1:4" x14ac:dyDescent="0.35">
      <c r="A4085" s="202">
        <v>270</v>
      </c>
      <c r="B4085" t="s">
        <v>26</v>
      </c>
      <c r="C4085" s="201">
        <v>301901</v>
      </c>
      <c r="D4085" t="s">
        <v>369</v>
      </c>
    </row>
    <row r="4086" spans="1:4" x14ac:dyDescent="0.35">
      <c r="A4086" s="202">
        <v>270</v>
      </c>
      <c r="B4086" t="s">
        <v>26</v>
      </c>
      <c r="C4086" s="201">
        <v>302502</v>
      </c>
      <c r="D4086" t="s">
        <v>368</v>
      </c>
    </row>
    <row r="4087" spans="1:4" x14ac:dyDescent="0.35">
      <c r="A4087" s="202">
        <v>270</v>
      </c>
      <c r="B4087" t="s">
        <v>26</v>
      </c>
      <c r="C4087" s="201">
        <v>303301</v>
      </c>
      <c r="D4087" t="s">
        <v>248</v>
      </c>
    </row>
    <row r="4088" spans="1:4" x14ac:dyDescent="0.35">
      <c r="A4088" s="202">
        <v>270</v>
      </c>
      <c r="B4088" t="s">
        <v>26</v>
      </c>
      <c r="C4088" s="201">
        <v>303401</v>
      </c>
      <c r="D4088" t="s">
        <v>247</v>
      </c>
    </row>
    <row r="4089" spans="1:4" x14ac:dyDescent="0.35">
      <c r="A4089" s="202">
        <v>270</v>
      </c>
      <c r="B4089" t="s">
        <v>26</v>
      </c>
      <c r="C4089" s="201">
        <v>304101</v>
      </c>
      <c r="D4089" t="s">
        <v>246</v>
      </c>
    </row>
    <row r="4090" spans="1:4" x14ac:dyDescent="0.35">
      <c r="A4090" s="202">
        <v>270</v>
      </c>
      <c r="B4090" t="s">
        <v>26</v>
      </c>
      <c r="C4090" s="201">
        <v>304401</v>
      </c>
      <c r="D4090" t="s">
        <v>245</v>
      </c>
    </row>
    <row r="4091" spans="1:4" x14ac:dyDescent="0.35">
      <c r="A4091" s="202">
        <v>270</v>
      </c>
      <c r="B4091" t="s">
        <v>26</v>
      </c>
      <c r="C4091" s="201">
        <v>310302</v>
      </c>
      <c r="D4091" t="s">
        <v>434</v>
      </c>
    </row>
    <row r="4092" spans="1:4" x14ac:dyDescent="0.35">
      <c r="A4092" s="202">
        <v>270</v>
      </c>
      <c r="B4092" t="s">
        <v>26</v>
      </c>
      <c r="C4092" s="201">
        <v>310501</v>
      </c>
      <c r="D4092" t="s">
        <v>423</v>
      </c>
    </row>
    <row r="4093" spans="1:4" x14ac:dyDescent="0.35">
      <c r="A4093" s="202">
        <v>270</v>
      </c>
      <c r="B4093" t="s">
        <v>26</v>
      </c>
      <c r="C4093" s="201">
        <v>310504</v>
      </c>
      <c r="D4093" t="s">
        <v>422</v>
      </c>
    </row>
    <row r="4094" spans="1:4" x14ac:dyDescent="0.35">
      <c r="A4094" s="202">
        <v>270</v>
      </c>
      <c r="B4094" t="s">
        <v>26</v>
      </c>
      <c r="C4094" s="201">
        <v>310507</v>
      </c>
      <c r="D4094" t="s">
        <v>421</v>
      </c>
    </row>
    <row r="4095" spans="1:4" x14ac:dyDescent="0.35">
      <c r="A4095" s="202">
        <v>270</v>
      </c>
      <c r="B4095" t="s">
        <v>26</v>
      </c>
      <c r="C4095" s="201">
        <v>310601</v>
      </c>
      <c r="D4095" t="s">
        <v>367</v>
      </c>
    </row>
    <row r="4096" spans="1:4" x14ac:dyDescent="0.35">
      <c r="A4096" s="202">
        <v>270</v>
      </c>
      <c r="B4096" t="s">
        <v>26</v>
      </c>
      <c r="C4096" s="201">
        <v>400401</v>
      </c>
      <c r="D4096" t="s">
        <v>527</v>
      </c>
    </row>
    <row r="4097" spans="1:4" x14ac:dyDescent="0.35">
      <c r="A4097" s="202">
        <v>270</v>
      </c>
      <c r="B4097" t="s">
        <v>26</v>
      </c>
      <c r="C4097" s="201">
        <v>400509</v>
      </c>
      <c r="D4097" t="s">
        <v>244</v>
      </c>
    </row>
    <row r="4098" spans="1:4" x14ac:dyDescent="0.35">
      <c r="A4098" s="202">
        <v>270</v>
      </c>
      <c r="B4098" t="s">
        <v>26</v>
      </c>
      <c r="C4098" s="201">
        <v>401001</v>
      </c>
      <c r="D4098" t="s">
        <v>526</v>
      </c>
    </row>
    <row r="4099" spans="1:4" x14ac:dyDescent="0.35">
      <c r="A4099" s="202">
        <v>270</v>
      </c>
      <c r="B4099" t="s">
        <v>26</v>
      </c>
      <c r="C4099" s="201">
        <v>401002</v>
      </c>
      <c r="D4099" t="s">
        <v>525</v>
      </c>
    </row>
    <row r="4100" spans="1:4" x14ac:dyDescent="0.35">
      <c r="A4100" s="202">
        <v>270</v>
      </c>
      <c r="B4100" t="s">
        <v>26</v>
      </c>
      <c r="C4100" s="201">
        <v>410000</v>
      </c>
      <c r="D4100" t="s">
        <v>524</v>
      </c>
    </row>
    <row r="4101" spans="1:4" x14ac:dyDescent="0.35">
      <c r="A4101" s="202">
        <v>270</v>
      </c>
      <c r="B4101" t="s">
        <v>26</v>
      </c>
      <c r="C4101" s="201">
        <v>410303</v>
      </c>
      <c r="D4101" t="s">
        <v>365</v>
      </c>
    </row>
    <row r="4102" spans="1:4" x14ac:dyDescent="0.35">
      <c r="A4102" s="202">
        <v>270</v>
      </c>
      <c r="B4102" t="s">
        <v>26</v>
      </c>
      <c r="C4102" s="201">
        <v>410399</v>
      </c>
      <c r="D4102" t="s">
        <v>243</v>
      </c>
    </row>
    <row r="4103" spans="1:4" x14ac:dyDescent="0.35">
      <c r="A4103" s="202">
        <v>270</v>
      </c>
      <c r="B4103" t="s">
        <v>26</v>
      </c>
      <c r="C4103" s="201">
        <v>419999</v>
      </c>
      <c r="D4103" t="s">
        <v>242</v>
      </c>
    </row>
    <row r="4104" spans="1:4" x14ac:dyDescent="0.35">
      <c r="A4104" s="202">
        <v>270</v>
      </c>
      <c r="B4104" t="s">
        <v>26</v>
      </c>
      <c r="C4104" s="201">
        <v>430100</v>
      </c>
      <c r="D4104" t="s">
        <v>241</v>
      </c>
    </row>
    <row r="4105" spans="1:4" x14ac:dyDescent="0.35">
      <c r="A4105" s="202">
        <v>270</v>
      </c>
      <c r="B4105" t="s">
        <v>26</v>
      </c>
      <c r="C4105" s="201">
        <v>430104</v>
      </c>
      <c r="D4105" t="s">
        <v>238</v>
      </c>
    </row>
    <row r="4106" spans="1:4" x14ac:dyDescent="0.35">
      <c r="A4106" s="202">
        <v>270</v>
      </c>
      <c r="B4106" t="s">
        <v>26</v>
      </c>
      <c r="C4106" s="201">
        <v>430109</v>
      </c>
      <c r="D4106" t="s">
        <v>364</v>
      </c>
    </row>
    <row r="4107" spans="1:4" x14ac:dyDescent="0.35">
      <c r="A4107" s="202">
        <v>270</v>
      </c>
      <c r="B4107" t="s">
        <v>26</v>
      </c>
      <c r="C4107" s="201">
        <v>430202</v>
      </c>
      <c r="D4107" t="s">
        <v>362</v>
      </c>
    </row>
    <row r="4108" spans="1:4" x14ac:dyDescent="0.35">
      <c r="A4108" s="202">
        <v>270</v>
      </c>
      <c r="B4108" t="s">
        <v>26</v>
      </c>
      <c r="C4108" s="201">
        <v>430302</v>
      </c>
      <c r="D4108" t="s">
        <v>229</v>
      </c>
    </row>
    <row r="4109" spans="1:4" x14ac:dyDescent="0.35">
      <c r="A4109" s="202">
        <v>270</v>
      </c>
      <c r="B4109" t="s">
        <v>26</v>
      </c>
      <c r="C4109" s="201">
        <v>430402</v>
      </c>
      <c r="D4109" t="s">
        <v>523</v>
      </c>
    </row>
    <row r="4110" spans="1:4" x14ac:dyDescent="0.35">
      <c r="A4110" s="202">
        <v>270</v>
      </c>
      <c r="B4110" t="s">
        <v>26</v>
      </c>
      <c r="C4110" s="201">
        <v>430406</v>
      </c>
      <c r="D4110" t="s">
        <v>522</v>
      </c>
    </row>
    <row r="4111" spans="1:4" x14ac:dyDescent="0.35">
      <c r="A4111" s="202">
        <v>270</v>
      </c>
      <c r="B4111" t="s">
        <v>26</v>
      </c>
      <c r="C4111" s="201">
        <v>440000</v>
      </c>
      <c r="D4111" t="s">
        <v>220</v>
      </c>
    </row>
    <row r="4112" spans="1:4" x14ac:dyDescent="0.35">
      <c r="A4112" s="202">
        <v>270</v>
      </c>
      <c r="B4112" t="s">
        <v>26</v>
      </c>
      <c r="C4112" s="201">
        <v>440401</v>
      </c>
      <c r="D4112" t="s">
        <v>511</v>
      </c>
    </row>
    <row r="4113" spans="1:4" x14ac:dyDescent="0.35">
      <c r="A4113" s="202">
        <v>270</v>
      </c>
      <c r="B4113" t="s">
        <v>26</v>
      </c>
      <c r="C4113" s="201">
        <v>440403</v>
      </c>
      <c r="D4113" t="s">
        <v>510</v>
      </c>
    </row>
    <row r="4114" spans="1:4" x14ac:dyDescent="0.35">
      <c r="A4114" s="202">
        <v>270</v>
      </c>
      <c r="B4114" t="s">
        <v>26</v>
      </c>
      <c r="C4114" s="201">
        <v>440701</v>
      </c>
      <c r="D4114" t="s">
        <v>358</v>
      </c>
    </row>
    <row r="4115" spans="1:4" x14ac:dyDescent="0.35">
      <c r="A4115" s="202">
        <v>270</v>
      </c>
      <c r="B4115" t="s">
        <v>26</v>
      </c>
      <c r="C4115" s="201">
        <v>440702</v>
      </c>
      <c r="D4115" t="s">
        <v>509</v>
      </c>
    </row>
    <row r="4116" spans="1:4" x14ac:dyDescent="0.35">
      <c r="A4116" s="202">
        <v>270</v>
      </c>
      <c r="B4116" t="s">
        <v>26</v>
      </c>
      <c r="C4116" s="201">
        <v>450401</v>
      </c>
      <c r="D4116" t="s">
        <v>521</v>
      </c>
    </row>
    <row r="4117" spans="1:4" x14ac:dyDescent="0.35">
      <c r="A4117" s="202">
        <v>270</v>
      </c>
      <c r="B4117" t="s">
        <v>26</v>
      </c>
      <c r="C4117" s="201">
        <v>460000</v>
      </c>
      <c r="D4117" t="s">
        <v>508</v>
      </c>
    </row>
    <row r="4118" spans="1:4" x14ac:dyDescent="0.35">
      <c r="A4118" s="202">
        <v>270</v>
      </c>
      <c r="B4118" t="s">
        <v>26</v>
      </c>
      <c r="C4118" s="201">
        <v>460101</v>
      </c>
      <c r="D4118" t="s">
        <v>507</v>
      </c>
    </row>
    <row r="4119" spans="1:4" x14ac:dyDescent="0.35">
      <c r="A4119" s="202">
        <v>270</v>
      </c>
      <c r="B4119" t="s">
        <v>26</v>
      </c>
      <c r="C4119" s="201">
        <v>460201</v>
      </c>
      <c r="D4119" t="s">
        <v>506</v>
      </c>
    </row>
    <row r="4120" spans="1:4" x14ac:dyDescent="0.35">
      <c r="A4120" s="202">
        <v>270</v>
      </c>
      <c r="B4120" t="s">
        <v>26</v>
      </c>
      <c r="C4120" s="201">
        <v>460301</v>
      </c>
      <c r="D4120" t="s">
        <v>219</v>
      </c>
    </row>
    <row r="4121" spans="1:4" x14ac:dyDescent="0.35">
      <c r="A4121" s="202">
        <v>270</v>
      </c>
      <c r="B4121" t="s">
        <v>26</v>
      </c>
      <c r="C4121" s="201">
        <v>460302</v>
      </c>
      <c r="D4121" t="s">
        <v>420</v>
      </c>
    </row>
    <row r="4122" spans="1:4" x14ac:dyDescent="0.35">
      <c r="A4122" s="202">
        <v>270</v>
      </c>
      <c r="B4122" t="s">
        <v>26</v>
      </c>
      <c r="C4122" s="201">
        <v>460303</v>
      </c>
      <c r="D4122" t="s">
        <v>218</v>
      </c>
    </row>
    <row r="4123" spans="1:4" x14ac:dyDescent="0.35">
      <c r="A4123" s="202">
        <v>270</v>
      </c>
      <c r="B4123" t="s">
        <v>26</v>
      </c>
      <c r="C4123" s="201">
        <v>460401</v>
      </c>
      <c r="D4123" t="s">
        <v>217</v>
      </c>
    </row>
    <row r="4124" spans="1:4" x14ac:dyDescent="0.35">
      <c r="A4124" s="202">
        <v>270</v>
      </c>
      <c r="B4124" t="s">
        <v>26</v>
      </c>
      <c r="C4124" s="201">
        <v>460402</v>
      </c>
      <c r="D4124" t="s">
        <v>505</v>
      </c>
    </row>
    <row r="4125" spans="1:4" x14ac:dyDescent="0.35">
      <c r="A4125" s="202">
        <v>270</v>
      </c>
      <c r="B4125" t="s">
        <v>26</v>
      </c>
      <c r="C4125" s="201">
        <v>460403</v>
      </c>
      <c r="D4125" t="s">
        <v>419</v>
      </c>
    </row>
    <row r="4126" spans="1:4" x14ac:dyDescent="0.35">
      <c r="A4126" s="202">
        <v>270</v>
      </c>
      <c r="B4126" t="s">
        <v>26</v>
      </c>
      <c r="C4126" s="201">
        <v>460404</v>
      </c>
      <c r="D4126" t="s">
        <v>418</v>
      </c>
    </row>
    <row r="4127" spans="1:4" x14ac:dyDescent="0.35">
      <c r="A4127" s="202">
        <v>270</v>
      </c>
      <c r="B4127" t="s">
        <v>26</v>
      </c>
      <c r="C4127" s="201">
        <v>460406</v>
      </c>
      <c r="D4127" t="s">
        <v>504</v>
      </c>
    </row>
    <row r="4128" spans="1:4" x14ac:dyDescent="0.35">
      <c r="A4128" s="202">
        <v>270</v>
      </c>
      <c r="B4128" t="s">
        <v>26</v>
      </c>
      <c r="C4128" s="201">
        <v>460408</v>
      </c>
      <c r="D4128" t="s">
        <v>503</v>
      </c>
    </row>
    <row r="4129" spans="1:4" x14ac:dyDescent="0.35">
      <c r="A4129" s="202">
        <v>270</v>
      </c>
      <c r="B4129" t="s">
        <v>26</v>
      </c>
      <c r="C4129" s="201">
        <v>460410</v>
      </c>
      <c r="D4129" t="s">
        <v>502</v>
      </c>
    </row>
    <row r="4130" spans="1:4" x14ac:dyDescent="0.35">
      <c r="A4130" s="202">
        <v>270</v>
      </c>
      <c r="B4130" t="s">
        <v>26</v>
      </c>
      <c r="C4130" s="201">
        <v>460412</v>
      </c>
      <c r="D4130" t="s">
        <v>501</v>
      </c>
    </row>
    <row r="4131" spans="1:4" x14ac:dyDescent="0.35">
      <c r="A4131" s="202">
        <v>270</v>
      </c>
      <c r="B4131" t="s">
        <v>26</v>
      </c>
      <c r="C4131" s="201">
        <v>460413</v>
      </c>
      <c r="D4131" t="s">
        <v>433</v>
      </c>
    </row>
    <row r="4132" spans="1:4" x14ac:dyDescent="0.35">
      <c r="A4132" s="202">
        <v>270</v>
      </c>
      <c r="B4132" t="s">
        <v>26</v>
      </c>
      <c r="C4132" s="201">
        <v>460414</v>
      </c>
      <c r="D4132" t="s">
        <v>500</v>
      </c>
    </row>
    <row r="4133" spans="1:4" x14ac:dyDescent="0.35">
      <c r="A4133" s="202">
        <v>270</v>
      </c>
      <c r="B4133" t="s">
        <v>26</v>
      </c>
      <c r="C4133" s="201">
        <v>460415</v>
      </c>
      <c r="D4133" t="s">
        <v>499</v>
      </c>
    </row>
    <row r="4134" spans="1:4" x14ac:dyDescent="0.35">
      <c r="A4134" s="202">
        <v>270</v>
      </c>
      <c r="B4134" t="s">
        <v>26</v>
      </c>
      <c r="C4134" s="201">
        <v>460502</v>
      </c>
      <c r="D4134" t="s">
        <v>498</v>
      </c>
    </row>
    <row r="4135" spans="1:4" x14ac:dyDescent="0.35">
      <c r="A4135" s="202">
        <v>270</v>
      </c>
      <c r="B4135" t="s">
        <v>26</v>
      </c>
      <c r="C4135" s="201">
        <v>460503</v>
      </c>
      <c r="D4135" t="s">
        <v>497</v>
      </c>
    </row>
    <row r="4136" spans="1:4" x14ac:dyDescent="0.35">
      <c r="A4136" s="202">
        <v>270</v>
      </c>
      <c r="B4136" t="s">
        <v>26</v>
      </c>
      <c r="C4136" s="201">
        <v>460504</v>
      </c>
      <c r="D4136" t="s">
        <v>496</v>
      </c>
    </row>
    <row r="4137" spans="1:4" x14ac:dyDescent="0.35">
      <c r="A4137" s="202">
        <v>270</v>
      </c>
      <c r="B4137" t="s">
        <v>26</v>
      </c>
      <c r="C4137" s="201">
        <v>460505</v>
      </c>
      <c r="D4137" t="s">
        <v>495</v>
      </c>
    </row>
    <row r="4138" spans="1:4" x14ac:dyDescent="0.35">
      <c r="A4138" s="202">
        <v>270</v>
      </c>
      <c r="B4138" t="s">
        <v>26</v>
      </c>
      <c r="C4138" s="201">
        <v>470000</v>
      </c>
      <c r="D4138" t="s">
        <v>216</v>
      </c>
    </row>
    <row r="4139" spans="1:4" x14ac:dyDescent="0.35">
      <c r="A4139" s="202">
        <v>270</v>
      </c>
      <c r="B4139" t="s">
        <v>26</v>
      </c>
      <c r="C4139" s="201">
        <v>470110</v>
      </c>
      <c r="D4139" t="s">
        <v>417</v>
      </c>
    </row>
    <row r="4140" spans="1:4" x14ac:dyDescent="0.35">
      <c r="A4140" s="202">
        <v>270</v>
      </c>
      <c r="B4140" t="s">
        <v>26</v>
      </c>
      <c r="C4140" s="201">
        <v>470303</v>
      </c>
      <c r="D4140" t="s">
        <v>214</v>
      </c>
    </row>
    <row r="4141" spans="1:4" x14ac:dyDescent="0.35">
      <c r="A4141" s="202">
        <v>270</v>
      </c>
      <c r="B4141" t="s">
        <v>26</v>
      </c>
      <c r="C4141" s="201">
        <v>470600</v>
      </c>
      <c r="D4141" t="s">
        <v>211</v>
      </c>
    </row>
    <row r="4142" spans="1:4" x14ac:dyDescent="0.35">
      <c r="A4142" s="202">
        <v>270</v>
      </c>
      <c r="B4142" t="s">
        <v>26</v>
      </c>
      <c r="C4142" s="201">
        <v>470617</v>
      </c>
      <c r="D4142" t="s">
        <v>203</v>
      </c>
    </row>
    <row r="4143" spans="1:4" x14ac:dyDescent="0.35">
      <c r="A4143" s="202">
        <v>270</v>
      </c>
      <c r="B4143" t="s">
        <v>26</v>
      </c>
      <c r="C4143" s="201">
        <v>470618</v>
      </c>
      <c r="D4143" t="s">
        <v>202</v>
      </c>
    </row>
    <row r="4144" spans="1:4" x14ac:dyDescent="0.35">
      <c r="A4144" s="202">
        <v>270</v>
      </c>
      <c r="B4144" t="s">
        <v>26</v>
      </c>
      <c r="C4144" s="201">
        <v>470701</v>
      </c>
      <c r="D4144" t="s">
        <v>201</v>
      </c>
    </row>
    <row r="4145" spans="1:4" x14ac:dyDescent="0.35">
      <c r="A4145" s="202">
        <v>270</v>
      </c>
      <c r="B4145" t="s">
        <v>26</v>
      </c>
      <c r="C4145" s="201">
        <v>470703</v>
      </c>
      <c r="D4145" t="s">
        <v>200</v>
      </c>
    </row>
    <row r="4146" spans="1:4" x14ac:dyDescent="0.35">
      <c r="A4146" s="202">
        <v>270</v>
      </c>
      <c r="B4146" t="s">
        <v>26</v>
      </c>
      <c r="C4146" s="201">
        <v>470704</v>
      </c>
      <c r="D4146" t="s">
        <v>199</v>
      </c>
    </row>
    <row r="4147" spans="1:4" x14ac:dyDescent="0.35">
      <c r="A4147" s="202">
        <v>270</v>
      </c>
      <c r="B4147" t="s">
        <v>26</v>
      </c>
      <c r="C4147" s="201">
        <v>470705</v>
      </c>
      <c r="D4147" t="s">
        <v>198</v>
      </c>
    </row>
    <row r="4148" spans="1:4" x14ac:dyDescent="0.35">
      <c r="A4148" s="202">
        <v>270</v>
      </c>
      <c r="B4148" t="s">
        <v>26</v>
      </c>
      <c r="C4148" s="201">
        <v>470706</v>
      </c>
      <c r="D4148" t="s">
        <v>197</v>
      </c>
    </row>
    <row r="4149" spans="1:4" x14ac:dyDescent="0.35">
      <c r="A4149" s="202">
        <v>270</v>
      </c>
      <c r="B4149" t="s">
        <v>26</v>
      </c>
      <c r="C4149" s="201">
        <v>490101</v>
      </c>
      <c r="D4149" t="s">
        <v>493</v>
      </c>
    </row>
    <row r="4150" spans="1:4" x14ac:dyDescent="0.35">
      <c r="A4150" s="202">
        <v>270</v>
      </c>
      <c r="B4150" t="s">
        <v>26</v>
      </c>
      <c r="C4150" s="201">
        <v>490102</v>
      </c>
      <c r="D4150" t="s">
        <v>195</v>
      </c>
    </row>
    <row r="4151" spans="1:4" x14ac:dyDescent="0.35">
      <c r="A4151" s="202">
        <v>270</v>
      </c>
      <c r="B4151" t="s">
        <v>26</v>
      </c>
      <c r="C4151" s="201">
        <v>490104</v>
      </c>
      <c r="D4151" t="s">
        <v>492</v>
      </c>
    </row>
    <row r="4152" spans="1:4" x14ac:dyDescent="0.35">
      <c r="A4152" s="202">
        <v>270</v>
      </c>
      <c r="B4152" t="s">
        <v>26</v>
      </c>
      <c r="C4152" s="201">
        <v>490108</v>
      </c>
      <c r="D4152" t="s">
        <v>193</v>
      </c>
    </row>
    <row r="4153" spans="1:4" x14ac:dyDescent="0.35">
      <c r="A4153" s="202">
        <v>270</v>
      </c>
      <c r="B4153" t="s">
        <v>26</v>
      </c>
      <c r="C4153" s="201">
        <v>490205</v>
      </c>
      <c r="D4153" t="s">
        <v>192</v>
      </c>
    </row>
    <row r="4154" spans="1:4" x14ac:dyDescent="0.35">
      <c r="A4154" s="202">
        <v>270</v>
      </c>
      <c r="B4154" t="s">
        <v>26</v>
      </c>
      <c r="C4154" s="201">
        <v>490209</v>
      </c>
      <c r="D4154" t="s">
        <v>460</v>
      </c>
    </row>
    <row r="4155" spans="1:4" x14ac:dyDescent="0.35">
      <c r="A4155" s="202">
        <v>270</v>
      </c>
      <c r="B4155" t="s">
        <v>26</v>
      </c>
      <c r="C4155" s="201">
        <v>500401</v>
      </c>
      <c r="D4155" t="s">
        <v>491</v>
      </c>
    </row>
    <row r="4156" spans="1:4" x14ac:dyDescent="0.35">
      <c r="A4156" s="202">
        <v>270</v>
      </c>
      <c r="B4156" t="s">
        <v>26</v>
      </c>
      <c r="C4156" s="201">
        <v>500402</v>
      </c>
      <c r="D4156" t="s">
        <v>535</v>
      </c>
    </row>
    <row r="4157" spans="1:4" x14ac:dyDescent="0.35">
      <c r="A4157" s="202">
        <v>270</v>
      </c>
      <c r="B4157" t="s">
        <v>26</v>
      </c>
      <c r="C4157" s="201">
        <v>510001</v>
      </c>
      <c r="D4157" t="s">
        <v>190</v>
      </c>
    </row>
    <row r="4158" spans="1:4" x14ac:dyDescent="0.35">
      <c r="A4158" s="202">
        <v>270</v>
      </c>
      <c r="B4158" t="s">
        <v>26</v>
      </c>
      <c r="C4158" s="201">
        <v>510601</v>
      </c>
      <c r="D4158" t="s">
        <v>414</v>
      </c>
    </row>
    <row r="4159" spans="1:4" x14ac:dyDescent="0.35">
      <c r="A4159" s="202">
        <v>270</v>
      </c>
      <c r="B4159" t="s">
        <v>26</v>
      </c>
      <c r="C4159" s="201">
        <v>510701</v>
      </c>
      <c r="D4159" t="s">
        <v>187</v>
      </c>
    </row>
    <row r="4160" spans="1:4" x14ac:dyDescent="0.35">
      <c r="A4160" s="202">
        <v>270</v>
      </c>
      <c r="B4160" t="s">
        <v>26</v>
      </c>
      <c r="C4160" s="201">
        <v>510705</v>
      </c>
      <c r="D4160" t="s">
        <v>186</v>
      </c>
    </row>
    <row r="4161" spans="1:4" x14ac:dyDescent="0.35">
      <c r="A4161" s="202">
        <v>270</v>
      </c>
      <c r="B4161" t="s">
        <v>26</v>
      </c>
      <c r="C4161" s="201">
        <v>510706</v>
      </c>
      <c r="D4161" t="s">
        <v>185</v>
      </c>
    </row>
    <row r="4162" spans="1:4" x14ac:dyDescent="0.35">
      <c r="A4162" s="202">
        <v>270</v>
      </c>
      <c r="B4162" t="s">
        <v>26</v>
      </c>
      <c r="C4162" s="201">
        <v>510709</v>
      </c>
      <c r="D4162" t="s">
        <v>184</v>
      </c>
    </row>
    <row r="4163" spans="1:4" x14ac:dyDescent="0.35">
      <c r="A4163" s="202">
        <v>270</v>
      </c>
      <c r="B4163" t="s">
        <v>26</v>
      </c>
      <c r="C4163" s="201">
        <v>510710</v>
      </c>
      <c r="D4163" t="s">
        <v>183</v>
      </c>
    </row>
    <row r="4164" spans="1:4" x14ac:dyDescent="0.35">
      <c r="A4164" s="202">
        <v>270</v>
      </c>
      <c r="B4164" t="s">
        <v>26</v>
      </c>
      <c r="C4164" s="201">
        <v>510711</v>
      </c>
      <c r="D4164" t="s">
        <v>182</v>
      </c>
    </row>
    <row r="4165" spans="1:4" x14ac:dyDescent="0.35">
      <c r="A4165" s="202">
        <v>270</v>
      </c>
      <c r="B4165" t="s">
        <v>26</v>
      </c>
      <c r="C4165" s="201">
        <v>510712</v>
      </c>
      <c r="D4165" t="s">
        <v>181</v>
      </c>
    </row>
    <row r="4166" spans="1:4" x14ac:dyDescent="0.35">
      <c r="A4166" s="202">
        <v>270</v>
      </c>
      <c r="B4166" t="s">
        <v>26</v>
      </c>
      <c r="C4166" s="201">
        <v>510714</v>
      </c>
      <c r="D4166" t="s">
        <v>180</v>
      </c>
    </row>
    <row r="4167" spans="1:4" x14ac:dyDescent="0.35">
      <c r="A4167" s="202">
        <v>270</v>
      </c>
      <c r="B4167" t="s">
        <v>26</v>
      </c>
      <c r="C4167" s="201">
        <v>510716</v>
      </c>
      <c r="D4167" t="s">
        <v>179</v>
      </c>
    </row>
    <row r="4168" spans="1:4" x14ac:dyDescent="0.35">
      <c r="A4168" s="202">
        <v>270</v>
      </c>
      <c r="B4168" t="s">
        <v>26</v>
      </c>
      <c r="C4168" s="201">
        <v>510801</v>
      </c>
      <c r="D4168" t="s">
        <v>178</v>
      </c>
    </row>
    <row r="4169" spans="1:4" x14ac:dyDescent="0.35">
      <c r="A4169" s="202">
        <v>270</v>
      </c>
      <c r="B4169" t="s">
        <v>26</v>
      </c>
      <c r="C4169" s="201">
        <v>510803</v>
      </c>
      <c r="D4169" t="s">
        <v>177</v>
      </c>
    </row>
    <row r="4170" spans="1:4" x14ac:dyDescent="0.35">
      <c r="A4170" s="202">
        <v>270</v>
      </c>
      <c r="B4170" t="s">
        <v>26</v>
      </c>
      <c r="C4170" s="201">
        <v>510805</v>
      </c>
      <c r="D4170" t="s">
        <v>176</v>
      </c>
    </row>
    <row r="4171" spans="1:4" x14ac:dyDescent="0.35">
      <c r="A4171" s="202">
        <v>270</v>
      </c>
      <c r="B4171" t="s">
        <v>26</v>
      </c>
      <c r="C4171" s="201">
        <v>510806</v>
      </c>
      <c r="D4171" t="s">
        <v>175</v>
      </c>
    </row>
    <row r="4172" spans="1:4" x14ac:dyDescent="0.35">
      <c r="A4172" s="202">
        <v>270</v>
      </c>
      <c r="B4172" t="s">
        <v>26</v>
      </c>
      <c r="C4172" s="201">
        <v>510809</v>
      </c>
      <c r="D4172" t="s">
        <v>174</v>
      </c>
    </row>
    <row r="4173" spans="1:4" x14ac:dyDescent="0.35">
      <c r="A4173" s="202">
        <v>270</v>
      </c>
      <c r="B4173" t="s">
        <v>26</v>
      </c>
      <c r="C4173" s="201">
        <v>510811</v>
      </c>
      <c r="D4173" t="s">
        <v>173</v>
      </c>
    </row>
    <row r="4174" spans="1:4" x14ac:dyDescent="0.35">
      <c r="A4174" s="202">
        <v>270</v>
      </c>
      <c r="B4174" t="s">
        <v>26</v>
      </c>
      <c r="C4174" s="201">
        <v>510813</v>
      </c>
      <c r="D4174" t="s">
        <v>172</v>
      </c>
    </row>
    <row r="4175" spans="1:4" x14ac:dyDescent="0.35">
      <c r="A4175" s="202">
        <v>270</v>
      </c>
      <c r="B4175" t="s">
        <v>26</v>
      </c>
      <c r="C4175" s="201">
        <v>510901</v>
      </c>
      <c r="D4175" t="s">
        <v>171</v>
      </c>
    </row>
    <row r="4176" spans="1:4" x14ac:dyDescent="0.35">
      <c r="A4176" s="202">
        <v>270</v>
      </c>
      <c r="B4176" t="s">
        <v>26</v>
      </c>
      <c r="C4176" s="201">
        <v>510902</v>
      </c>
      <c r="D4176" t="s">
        <v>170</v>
      </c>
    </row>
    <row r="4177" spans="1:4" x14ac:dyDescent="0.35">
      <c r="A4177" s="202">
        <v>270</v>
      </c>
      <c r="B4177" t="s">
        <v>26</v>
      </c>
      <c r="C4177" s="201">
        <v>510906</v>
      </c>
      <c r="D4177" t="s">
        <v>169</v>
      </c>
    </row>
    <row r="4178" spans="1:4" x14ac:dyDescent="0.35">
      <c r="A4178" s="202">
        <v>270</v>
      </c>
      <c r="B4178" t="s">
        <v>26</v>
      </c>
      <c r="C4178" s="201">
        <v>510907</v>
      </c>
      <c r="D4178" t="s">
        <v>168</v>
      </c>
    </row>
    <row r="4179" spans="1:4" x14ac:dyDescent="0.35">
      <c r="A4179" s="202">
        <v>270</v>
      </c>
      <c r="B4179" t="s">
        <v>26</v>
      </c>
      <c r="C4179" s="201">
        <v>510908</v>
      </c>
      <c r="D4179" t="s">
        <v>167</v>
      </c>
    </row>
    <row r="4180" spans="1:4" x14ac:dyDescent="0.35">
      <c r="A4180" s="202">
        <v>270</v>
      </c>
      <c r="B4180" t="s">
        <v>26</v>
      </c>
      <c r="C4180" s="201">
        <v>510909</v>
      </c>
      <c r="D4180" t="s">
        <v>166</v>
      </c>
    </row>
    <row r="4181" spans="1:4" x14ac:dyDescent="0.35">
      <c r="A4181" s="202">
        <v>270</v>
      </c>
      <c r="B4181" t="s">
        <v>26</v>
      </c>
      <c r="C4181" s="201">
        <v>510910</v>
      </c>
      <c r="D4181" t="s">
        <v>165</v>
      </c>
    </row>
    <row r="4182" spans="1:4" x14ac:dyDescent="0.35">
      <c r="A4182" s="202">
        <v>270</v>
      </c>
      <c r="B4182" t="s">
        <v>26</v>
      </c>
      <c r="C4182" s="201">
        <v>510911</v>
      </c>
      <c r="D4182" t="s">
        <v>164</v>
      </c>
    </row>
    <row r="4183" spans="1:4" x14ac:dyDescent="0.35">
      <c r="A4183" s="202">
        <v>270</v>
      </c>
      <c r="B4183" t="s">
        <v>26</v>
      </c>
      <c r="C4183" s="201">
        <v>510915</v>
      </c>
      <c r="D4183" t="s">
        <v>163</v>
      </c>
    </row>
    <row r="4184" spans="1:4" x14ac:dyDescent="0.35">
      <c r="A4184" s="202">
        <v>270</v>
      </c>
      <c r="B4184" t="s">
        <v>26</v>
      </c>
      <c r="C4184" s="201">
        <v>510916</v>
      </c>
      <c r="D4184" t="s">
        <v>162</v>
      </c>
    </row>
    <row r="4185" spans="1:4" x14ac:dyDescent="0.35">
      <c r="A4185" s="202">
        <v>270</v>
      </c>
      <c r="B4185" t="s">
        <v>26</v>
      </c>
      <c r="C4185" s="201">
        <v>510919</v>
      </c>
      <c r="D4185" t="s">
        <v>161</v>
      </c>
    </row>
    <row r="4186" spans="1:4" x14ac:dyDescent="0.35">
      <c r="A4186" s="202">
        <v>270</v>
      </c>
      <c r="B4186" t="s">
        <v>26</v>
      </c>
      <c r="C4186" s="201">
        <v>510920</v>
      </c>
      <c r="D4186" t="s">
        <v>160</v>
      </c>
    </row>
    <row r="4187" spans="1:4" x14ac:dyDescent="0.35">
      <c r="A4187" s="202">
        <v>270</v>
      </c>
      <c r="B4187" t="s">
        <v>26</v>
      </c>
      <c r="C4187" s="201">
        <v>511009</v>
      </c>
      <c r="D4187" t="s">
        <v>159</v>
      </c>
    </row>
    <row r="4188" spans="1:4" x14ac:dyDescent="0.35">
      <c r="A4188" s="202">
        <v>270</v>
      </c>
      <c r="B4188" t="s">
        <v>26</v>
      </c>
      <c r="C4188" s="201">
        <v>511012</v>
      </c>
      <c r="D4188" t="s">
        <v>158</v>
      </c>
    </row>
    <row r="4189" spans="1:4" x14ac:dyDescent="0.35">
      <c r="A4189" s="202">
        <v>270</v>
      </c>
      <c r="B4189" t="s">
        <v>26</v>
      </c>
      <c r="C4189" s="201">
        <v>511502</v>
      </c>
      <c r="D4189" t="s">
        <v>489</v>
      </c>
    </row>
    <row r="4190" spans="1:4" x14ac:dyDescent="0.35">
      <c r="A4190" s="202">
        <v>270</v>
      </c>
      <c r="B4190" t="s">
        <v>26</v>
      </c>
      <c r="C4190" s="201">
        <v>511504</v>
      </c>
      <c r="D4190" t="s">
        <v>157</v>
      </c>
    </row>
    <row r="4191" spans="1:4" x14ac:dyDescent="0.35">
      <c r="A4191" s="202">
        <v>270</v>
      </c>
      <c r="B4191" t="s">
        <v>26</v>
      </c>
      <c r="C4191" s="201">
        <v>511801</v>
      </c>
      <c r="D4191" t="s">
        <v>454</v>
      </c>
    </row>
    <row r="4192" spans="1:4" x14ac:dyDescent="0.35">
      <c r="A4192" s="202">
        <v>270</v>
      </c>
      <c r="B4192" t="s">
        <v>26</v>
      </c>
      <c r="C4192" s="201">
        <v>511802</v>
      </c>
      <c r="D4192" t="s">
        <v>344</v>
      </c>
    </row>
    <row r="4193" spans="1:4" x14ac:dyDescent="0.35">
      <c r="A4193" s="202">
        <v>270</v>
      </c>
      <c r="B4193" t="s">
        <v>26</v>
      </c>
      <c r="C4193" s="201">
        <v>511803</v>
      </c>
      <c r="D4193" t="s">
        <v>343</v>
      </c>
    </row>
    <row r="4194" spans="1:4" x14ac:dyDescent="0.35">
      <c r="A4194" s="202">
        <v>270</v>
      </c>
      <c r="B4194" t="s">
        <v>26</v>
      </c>
      <c r="C4194" s="201">
        <v>511804</v>
      </c>
      <c r="D4194" t="s">
        <v>342</v>
      </c>
    </row>
    <row r="4195" spans="1:4" x14ac:dyDescent="0.35">
      <c r="A4195" s="202">
        <v>270</v>
      </c>
      <c r="B4195" t="s">
        <v>26</v>
      </c>
      <c r="C4195" s="201">
        <v>512201</v>
      </c>
      <c r="D4195" t="s">
        <v>156</v>
      </c>
    </row>
    <row r="4196" spans="1:4" x14ac:dyDescent="0.35">
      <c r="A4196" s="202">
        <v>270</v>
      </c>
      <c r="B4196" t="s">
        <v>26</v>
      </c>
      <c r="C4196" s="201">
        <v>512202</v>
      </c>
      <c r="D4196" t="s">
        <v>155</v>
      </c>
    </row>
    <row r="4197" spans="1:4" x14ac:dyDescent="0.35">
      <c r="A4197" s="202">
        <v>270</v>
      </c>
      <c r="B4197" t="s">
        <v>26</v>
      </c>
      <c r="C4197" s="201">
        <v>512206</v>
      </c>
      <c r="D4197" t="s">
        <v>154</v>
      </c>
    </row>
    <row r="4198" spans="1:4" x14ac:dyDescent="0.35">
      <c r="A4198" s="202">
        <v>270</v>
      </c>
      <c r="B4198" t="s">
        <v>26</v>
      </c>
      <c r="C4198" s="201">
        <v>512213</v>
      </c>
      <c r="D4198" t="s">
        <v>153</v>
      </c>
    </row>
    <row r="4199" spans="1:4" x14ac:dyDescent="0.35">
      <c r="A4199" s="202">
        <v>270</v>
      </c>
      <c r="B4199" t="s">
        <v>26</v>
      </c>
      <c r="C4199" s="201">
        <v>512601</v>
      </c>
      <c r="D4199" t="s">
        <v>152</v>
      </c>
    </row>
    <row r="4200" spans="1:4" x14ac:dyDescent="0.35">
      <c r="A4200" s="202">
        <v>270</v>
      </c>
      <c r="B4200" t="s">
        <v>26</v>
      </c>
      <c r="C4200" s="201">
        <v>513101</v>
      </c>
      <c r="D4200" t="s">
        <v>336</v>
      </c>
    </row>
    <row r="4201" spans="1:4" x14ac:dyDescent="0.35">
      <c r="A4201" s="202">
        <v>270</v>
      </c>
      <c r="B4201" t="s">
        <v>26</v>
      </c>
      <c r="C4201" s="201">
        <v>513103</v>
      </c>
      <c r="D4201" t="s">
        <v>335</v>
      </c>
    </row>
    <row r="4202" spans="1:4" x14ac:dyDescent="0.35">
      <c r="A4202" s="202">
        <v>270</v>
      </c>
      <c r="B4202" t="s">
        <v>26</v>
      </c>
      <c r="C4202" s="201">
        <v>513104</v>
      </c>
      <c r="D4202" t="s">
        <v>334</v>
      </c>
    </row>
    <row r="4203" spans="1:4" x14ac:dyDescent="0.35">
      <c r="A4203" s="202">
        <v>270</v>
      </c>
      <c r="B4203" t="s">
        <v>26</v>
      </c>
      <c r="C4203" s="201">
        <v>513501</v>
      </c>
      <c r="D4203" t="s">
        <v>150</v>
      </c>
    </row>
    <row r="4204" spans="1:4" x14ac:dyDescent="0.35">
      <c r="A4204" s="202">
        <v>270</v>
      </c>
      <c r="B4204" t="s">
        <v>26</v>
      </c>
      <c r="C4204" s="201">
        <v>513502</v>
      </c>
      <c r="D4204" t="s">
        <v>149</v>
      </c>
    </row>
    <row r="4205" spans="1:4" x14ac:dyDescent="0.35">
      <c r="A4205" s="202">
        <v>270</v>
      </c>
      <c r="B4205" t="s">
        <v>26</v>
      </c>
      <c r="C4205" s="201">
        <v>513503</v>
      </c>
      <c r="D4205" t="s">
        <v>148</v>
      </c>
    </row>
    <row r="4206" spans="1:4" x14ac:dyDescent="0.35">
      <c r="A4206" s="202">
        <v>270</v>
      </c>
      <c r="B4206" t="s">
        <v>26</v>
      </c>
      <c r="C4206" s="201">
        <v>513599</v>
      </c>
      <c r="D4206" t="s">
        <v>147</v>
      </c>
    </row>
    <row r="4207" spans="1:4" x14ac:dyDescent="0.35">
      <c r="A4207" s="202">
        <v>270</v>
      </c>
      <c r="B4207" t="s">
        <v>26</v>
      </c>
      <c r="C4207" s="201">
        <v>513602</v>
      </c>
      <c r="D4207" t="s">
        <v>413</v>
      </c>
    </row>
    <row r="4208" spans="1:4" x14ac:dyDescent="0.35">
      <c r="A4208" s="202">
        <v>270</v>
      </c>
      <c r="B4208" t="s">
        <v>26</v>
      </c>
      <c r="C4208" s="201">
        <v>513801</v>
      </c>
      <c r="D4208" t="s">
        <v>146</v>
      </c>
    </row>
    <row r="4209" spans="1:4" x14ac:dyDescent="0.35">
      <c r="A4209" s="202">
        <v>270</v>
      </c>
      <c r="B4209" t="s">
        <v>26</v>
      </c>
      <c r="C4209" s="201">
        <v>513902</v>
      </c>
      <c r="D4209" t="s">
        <v>145</v>
      </c>
    </row>
    <row r="4210" spans="1:4" x14ac:dyDescent="0.35">
      <c r="A4210" s="202">
        <v>270</v>
      </c>
      <c r="B4210" t="s">
        <v>26</v>
      </c>
      <c r="C4210" s="201">
        <v>513999</v>
      </c>
      <c r="D4210" t="s">
        <v>144</v>
      </c>
    </row>
    <row r="4211" spans="1:4" x14ac:dyDescent="0.35">
      <c r="A4211" s="202">
        <v>270</v>
      </c>
      <c r="B4211" t="s">
        <v>26</v>
      </c>
      <c r="C4211" s="201">
        <v>520101</v>
      </c>
      <c r="D4211" t="s">
        <v>488</v>
      </c>
    </row>
    <row r="4212" spans="1:4" x14ac:dyDescent="0.35">
      <c r="A4212" s="202">
        <v>270</v>
      </c>
      <c r="B4212" t="s">
        <v>26</v>
      </c>
      <c r="C4212" s="201">
        <v>520201</v>
      </c>
      <c r="D4212" t="s">
        <v>143</v>
      </c>
    </row>
    <row r="4213" spans="1:4" x14ac:dyDescent="0.35">
      <c r="A4213" s="202">
        <v>270</v>
      </c>
      <c r="B4213" t="s">
        <v>26</v>
      </c>
      <c r="C4213" s="201">
        <v>520203</v>
      </c>
      <c r="D4213" t="s">
        <v>142</v>
      </c>
    </row>
    <row r="4214" spans="1:4" x14ac:dyDescent="0.35">
      <c r="A4214" s="202">
        <v>270</v>
      </c>
      <c r="B4214" t="s">
        <v>26</v>
      </c>
      <c r="C4214" s="201">
        <v>520204</v>
      </c>
      <c r="D4214" t="s">
        <v>141</v>
      </c>
    </row>
    <row r="4215" spans="1:4" x14ac:dyDescent="0.35">
      <c r="A4215" s="202">
        <v>270</v>
      </c>
      <c r="B4215" t="s">
        <v>26</v>
      </c>
      <c r="C4215" s="201">
        <v>520205</v>
      </c>
      <c r="D4215" t="s">
        <v>140</v>
      </c>
    </row>
    <row r="4216" spans="1:4" x14ac:dyDescent="0.35">
      <c r="A4216" s="202">
        <v>270</v>
      </c>
      <c r="B4216" t="s">
        <v>26</v>
      </c>
      <c r="C4216" s="201">
        <v>520207</v>
      </c>
      <c r="D4216" t="s">
        <v>139</v>
      </c>
    </row>
    <row r="4217" spans="1:4" x14ac:dyDescent="0.35">
      <c r="A4217" s="202">
        <v>270</v>
      </c>
      <c r="B4217" t="s">
        <v>26</v>
      </c>
      <c r="C4217" s="201">
        <v>520208</v>
      </c>
      <c r="D4217" t="s">
        <v>138</v>
      </c>
    </row>
    <row r="4218" spans="1:4" x14ac:dyDescent="0.35">
      <c r="A4218" s="202">
        <v>270</v>
      </c>
      <c r="B4218" t="s">
        <v>26</v>
      </c>
      <c r="C4218" s="201">
        <v>520209</v>
      </c>
      <c r="D4218" t="s">
        <v>487</v>
      </c>
    </row>
    <row r="4219" spans="1:4" x14ac:dyDescent="0.35">
      <c r="A4219" s="202">
        <v>270</v>
      </c>
      <c r="B4219" t="s">
        <v>26</v>
      </c>
      <c r="C4219" s="201">
        <v>520211</v>
      </c>
      <c r="D4219" t="s">
        <v>486</v>
      </c>
    </row>
    <row r="4220" spans="1:4" x14ac:dyDescent="0.35">
      <c r="A4220" s="202">
        <v>270</v>
      </c>
      <c r="B4220" t="s">
        <v>26</v>
      </c>
      <c r="C4220" s="201">
        <v>520212</v>
      </c>
      <c r="D4220" t="s">
        <v>485</v>
      </c>
    </row>
    <row r="4221" spans="1:4" x14ac:dyDescent="0.35">
      <c r="A4221" s="202">
        <v>270</v>
      </c>
      <c r="B4221" t="s">
        <v>26</v>
      </c>
      <c r="C4221" s="201">
        <v>520213</v>
      </c>
      <c r="D4221" t="s">
        <v>137</v>
      </c>
    </row>
    <row r="4222" spans="1:4" x14ac:dyDescent="0.35">
      <c r="A4222" s="202">
        <v>270</v>
      </c>
      <c r="B4222" t="s">
        <v>26</v>
      </c>
      <c r="C4222" s="201">
        <v>520216</v>
      </c>
      <c r="D4222" t="s">
        <v>136</v>
      </c>
    </row>
    <row r="4223" spans="1:4" x14ac:dyDescent="0.35">
      <c r="A4223" s="202">
        <v>270</v>
      </c>
      <c r="B4223" t="s">
        <v>26</v>
      </c>
      <c r="C4223" s="201">
        <v>520301</v>
      </c>
      <c r="D4223" t="s">
        <v>484</v>
      </c>
    </row>
    <row r="4224" spans="1:4" x14ac:dyDescent="0.35">
      <c r="A4224" s="202">
        <v>270</v>
      </c>
      <c r="B4224" t="s">
        <v>26</v>
      </c>
      <c r="C4224" s="201">
        <v>520302</v>
      </c>
      <c r="D4224" t="s">
        <v>483</v>
      </c>
    </row>
    <row r="4225" spans="1:4" x14ac:dyDescent="0.35">
      <c r="A4225" s="202">
        <v>270</v>
      </c>
      <c r="B4225" t="s">
        <v>26</v>
      </c>
      <c r="C4225" s="201">
        <v>520401</v>
      </c>
      <c r="D4225" t="s">
        <v>135</v>
      </c>
    </row>
    <row r="4226" spans="1:4" x14ac:dyDescent="0.35">
      <c r="A4226" s="202">
        <v>270</v>
      </c>
      <c r="B4226" t="s">
        <v>26</v>
      </c>
      <c r="C4226" s="201">
        <v>520402</v>
      </c>
      <c r="D4226" t="s">
        <v>134</v>
      </c>
    </row>
    <row r="4227" spans="1:4" x14ac:dyDescent="0.35">
      <c r="A4227" s="202">
        <v>270</v>
      </c>
      <c r="B4227" t="s">
        <v>26</v>
      </c>
      <c r="C4227" s="201">
        <v>520406</v>
      </c>
      <c r="D4227" t="s">
        <v>331</v>
      </c>
    </row>
    <row r="4228" spans="1:4" x14ac:dyDescent="0.35">
      <c r="A4228" s="202">
        <v>270</v>
      </c>
      <c r="B4228" t="s">
        <v>26</v>
      </c>
      <c r="C4228" s="201">
        <v>520407</v>
      </c>
      <c r="D4228" t="s">
        <v>534</v>
      </c>
    </row>
    <row r="4229" spans="1:4" x14ac:dyDescent="0.35">
      <c r="A4229" s="202">
        <v>270</v>
      </c>
      <c r="B4229" t="s">
        <v>26</v>
      </c>
      <c r="C4229" s="201">
        <v>520408</v>
      </c>
      <c r="D4229" t="s">
        <v>330</v>
      </c>
    </row>
    <row r="4230" spans="1:4" x14ac:dyDescent="0.35">
      <c r="A4230" s="202">
        <v>270</v>
      </c>
      <c r="B4230" t="s">
        <v>26</v>
      </c>
      <c r="C4230" s="201">
        <v>520409</v>
      </c>
      <c r="D4230" t="s">
        <v>430</v>
      </c>
    </row>
    <row r="4231" spans="1:4" x14ac:dyDescent="0.35">
      <c r="A4231" s="202">
        <v>270</v>
      </c>
      <c r="B4231" t="s">
        <v>26</v>
      </c>
      <c r="C4231" s="201">
        <v>520410</v>
      </c>
      <c r="D4231" t="s">
        <v>329</v>
      </c>
    </row>
    <row r="4232" spans="1:4" x14ac:dyDescent="0.35">
      <c r="A4232" s="202">
        <v>270</v>
      </c>
      <c r="B4232" t="s">
        <v>26</v>
      </c>
      <c r="C4232" s="201">
        <v>520411</v>
      </c>
      <c r="D4232" t="s">
        <v>328</v>
      </c>
    </row>
    <row r="4233" spans="1:4" x14ac:dyDescent="0.35">
      <c r="A4233" s="202">
        <v>270</v>
      </c>
      <c r="B4233" t="s">
        <v>26</v>
      </c>
      <c r="C4233" s="201">
        <v>520701</v>
      </c>
      <c r="D4233" t="s">
        <v>482</v>
      </c>
    </row>
    <row r="4234" spans="1:4" x14ac:dyDescent="0.35">
      <c r="A4234" s="202">
        <v>270</v>
      </c>
      <c r="B4234" t="s">
        <v>26</v>
      </c>
      <c r="C4234" s="201">
        <v>520703</v>
      </c>
      <c r="D4234" t="s">
        <v>481</v>
      </c>
    </row>
    <row r="4235" spans="1:4" x14ac:dyDescent="0.35">
      <c r="A4235" s="202">
        <v>270</v>
      </c>
      <c r="B4235" t="s">
        <v>26</v>
      </c>
      <c r="C4235" s="201">
        <v>520901</v>
      </c>
      <c r="D4235" t="s">
        <v>133</v>
      </c>
    </row>
    <row r="4236" spans="1:4" x14ac:dyDescent="0.35">
      <c r="A4236" s="202">
        <v>270</v>
      </c>
      <c r="B4236" t="s">
        <v>26</v>
      </c>
      <c r="C4236" s="201">
        <v>520904</v>
      </c>
      <c r="D4236" t="s">
        <v>132</v>
      </c>
    </row>
    <row r="4237" spans="1:4" x14ac:dyDescent="0.35">
      <c r="A4237" s="202">
        <v>270</v>
      </c>
      <c r="B4237" t="s">
        <v>26</v>
      </c>
      <c r="C4237" s="201">
        <v>520905</v>
      </c>
      <c r="D4237" t="s">
        <v>131</v>
      </c>
    </row>
    <row r="4238" spans="1:4" x14ac:dyDescent="0.35">
      <c r="A4238" s="202">
        <v>270</v>
      </c>
      <c r="B4238" t="s">
        <v>26</v>
      </c>
      <c r="C4238" s="201">
        <v>520906</v>
      </c>
      <c r="D4238" t="s">
        <v>130</v>
      </c>
    </row>
    <row r="4239" spans="1:4" x14ac:dyDescent="0.35">
      <c r="A4239" s="202">
        <v>270</v>
      </c>
      <c r="B4239" t="s">
        <v>26</v>
      </c>
      <c r="C4239" s="201">
        <v>520907</v>
      </c>
      <c r="D4239" t="s">
        <v>326</v>
      </c>
    </row>
    <row r="4240" spans="1:4" x14ac:dyDescent="0.35">
      <c r="A4240" s="202">
        <v>270</v>
      </c>
      <c r="B4240" t="s">
        <v>26</v>
      </c>
      <c r="C4240" s="201">
        <v>520909</v>
      </c>
      <c r="D4240" t="s">
        <v>129</v>
      </c>
    </row>
    <row r="4241" spans="1:4" x14ac:dyDescent="0.35">
      <c r="A4241" s="202">
        <v>270</v>
      </c>
      <c r="B4241" t="s">
        <v>26</v>
      </c>
      <c r="C4241" s="201">
        <v>520999</v>
      </c>
      <c r="D4241" t="s">
        <v>127</v>
      </c>
    </row>
    <row r="4242" spans="1:4" x14ac:dyDescent="0.35">
      <c r="A4242" s="202">
        <v>270</v>
      </c>
      <c r="B4242" t="s">
        <v>26</v>
      </c>
      <c r="C4242" s="201">
        <v>521001</v>
      </c>
      <c r="D4242" t="s">
        <v>126</v>
      </c>
    </row>
    <row r="4243" spans="1:4" x14ac:dyDescent="0.35">
      <c r="A4243" s="202">
        <v>270</v>
      </c>
      <c r="B4243" t="s">
        <v>26</v>
      </c>
      <c r="C4243" s="201">
        <v>521099</v>
      </c>
      <c r="D4243" t="s">
        <v>533</v>
      </c>
    </row>
    <row r="4244" spans="1:4" x14ac:dyDescent="0.35">
      <c r="A4244" s="202">
        <v>270</v>
      </c>
      <c r="B4244" t="s">
        <v>26</v>
      </c>
      <c r="C4244" s="201">
        <v>521101</v>
      </c>
      <c r="D4244" t="s">
        <v>480</v>
      </c>
    </row>
    <row r="4245" spans="1:4" x14ac:dyDescent="0.35">
      <c r="A4245" s="202">
        <v>270</v>
      </c>
      <c r="B4245" t="s">
        <v>26</v>
      </c>
      <c r="C4245" s="201">
        <v>521401</v>
      </c>
      <c r="D4245" t="s">
        <v>125</v>
      </c>
    </row>
    <row r="4246" spans="1:4" x14ac:dyDescent="0.35">
      <c r="A4246" s="202">
        <v>270</v>
      </c>
      <c r="B4246" t="s">
        <v>26</v>
      </c>
      <c r="C4246" s="201">
        <v>521501</v>
      </c>
      <c r="D4246" t="s">
        <v>324</v>
      </c>
    </row>
    <row r="4247" spans="1:4" x14ac:dyDescent="0.35">
      <c r="A4247" s="202">
        <v>270</v>
      </c>
      <c r="B4247" t="s">
        <v>26</v>
      </c>
      <c r="C4247" s="201">
        <v>521601</v>
      </c>
      <c r="D4247" t="s">
        <v>479</v>
      </c>
    </row>
    <row r="4248" spans="1:4" x14ac:dyDescent="0.35">
      <c r="A4248" s="202">
        <v>270</v>
      </c>
      <c r="B4248" t="s">
        <v>26</v>
      </c>
      <c r="C4248" s="201">
        <v>521701</v>
      </c>
      <c r="D4248" t="s">
        <v>478</v>
      </c>
    </row>
    <row r="4249" spans="1:4" x14ac:dyDescent="0.35">
      <c r="A4249" s="202">
        <v>270</v>
      </c>
      <c r="B4249" t="s">
        <v>26</v>
      </c>
      <c r="C4249" s="201">
        <v>521803</v>
      </c>
      <c r="D4249" t="s">
        <v>124</v>
      </c>
    </row>
    <row r="4250" spans="1:4" x14ac:dyDescent="0.35">
      <c r="A4250" s="202">
        <v>270</v>
      </c>
      <c r="B4250" t="s">
        <v>26</v>
      </c>
      <c r="C4250" s="201">
        <v>521804</v>
      </c>
      <c r="D4250" t="s">
        <v>123</v>
      </c>
    </row>
    <row r="4251" spans="1:4" x14ac:dyDescent="0.35">
      <c r="A4251" s="202">
        <v>270</v>
      </c>
      <c r="B4251" t="s">
        <v>26</v>
      </c>
      <c r="C4251" s="201">
        <v>521899</v>
      </c>
      <c r="D4251" t="s">
        <v>122</v>
      </c>
    </row>
    <row r="4252" spans="1:4" x14ac:dyDescent="0.35">
      <c r="A4252" s="202">
        <v>270</v>
      </c>
      <c r="B4252" t="s">
        <v>26</v>
      </c>
      <c r="C4252" s="201">
        <v>521901</v>
      </c>
      <c r="D4252" t="s">
        <v>532</v>
      </c>
    </row>
    <row r="4253" spans="1:4" x14ac:dyDescent="0.35">
      <c r="A4253" s="202">
        <v>270</v>
      </c>
      <c r="B4253" t="s">
        <v>26</v>
      </c>
      <c r="C4253" s="201">
        <v>521903</v>
      </c>
      <c r="D4253" t="s">
        <v>412</v>
      </c>
    </row>
    <row r="4254" spans="1:4" x14ac:dyDescent="0.35">
      <c r="A4254" s="202">
        <v>270</v>
      </c>
      <c r="B4254" t="s">
        <v>26</v>
      </c>
      <c r="C4254" s="201">
        <v>521909</v>
      </c>
      <c r="D4254" t="s">
        <v>121</v>
      </c>
    </row>
    <row r="4255" spans="1:4" x14ac:dyDescent="0.35">
      <c r="A4255" s="202">
        <v>270</v>
      </c>
      <c r="B4255" t="s">
        <v>26</v>
      </c>
      <c r="C4255" s="201">
        <v>522001</v>
      </c>
      <c r="D4255" t="s">
        <v>531</v>
      </c>
    </row>
    <row r="4256" spans="1:4" x14ac:dyDescent="0.35">
      <c r="A4256" s="202">
        <v>270</v>
      </c>
      <c r="B4256" t="s">
        <v>26</v>
      </c>
      <c r="C4256" s="201">
        <v>999999</v>
      </c>
      <c r="D4256" t="s">
        <v>120</v>
      </c>
    </row>
    <row r="4257" spans="1:4" x14ac:dyDescent="0.35">
      <c r="A4257" s="204" t="s">
        <v>543</v>
      </c>
      <c r="B4257" t="s">
        <v>47</v>
      </c>
      <c r="C4257" s="203" t="s">
        <v>320</v>
      </c>
      <c r="D4257" t="s">
        <v>319</v>
      </c>
    </row>
    <row r="4258" spans="1:4" x14ac:dyDescent="0.35">
      <c r="A4258" s="204" t="s">
        <v>543</v>
      </c>
      <c r="B4258" t="s">
        <v>47</v>
      </c>
      <c r="C4258" s="203" t="s">
        <v>314</v>
      </c>
      <c r="D4258" t="s">
        <v>313</v>
      </c>
    </row>
    <row r="4259" spans="1:4" x14ac:dyDescent="0.35">
      <c r="A4259" s="204" t="s">
        <v>543</v>
      </c>
      <c r="B4259" t="s">
        <v>47</v>
      </c>
      <c r="C4259" s="203" t="s">
        <v>477</v>
      </c>
      <c r="D4259" t="s">
        <v>476</v>
      </c>
    </row>
    <row r="4260" spans="1:4" x14ac:dyDescent="0.35">
      <c r="A4260" s="204" t="s">
        <v>543</v>
      </c>
      <c r="B4260" t="s">
        <v>47</v>
      </c>
      <c r="C4260" s="203" t="s">
        <v>475</v>
      </c>
      <c r="D4260" t="s">
        <v>474</v>
      </c>
    </row>
    <row r="4261" spans="1:4" x14ac:dyDescent="0.35">
      <c r="A4261" s="204" t="s">
        <v>543</v>
      </c>
      <c r="B4261" t="s">
        <v>47</v>
      </c>
      <c r="C4261" s="203" t="s">
        <v>312</v>
      </c>
      <c r="D4261" t="s">
        <v>311</v>
      </c>
    </row>
    <row r="4262" spans="1:4" x14ac:dyDescent="0.35">
      <c r="A4262" s="204" t="s">
        <v>543</v>
      </c>
      <c r="B4262" t="s">
        <v>47</v>
      </c>
      <c r="C4262" s="203" t="s">
        <v>453</v>
      </c>
      <c r="D4262" t="s">
        <v>452</v>
      </c>
    </row>
    <row r="4263" spans="1:4" x14ac:dyDescent="0.35">
      <c r="A4263" s="204" t="s">
        <v>543</v>
      </c>
      <c r="B4263" t="s">
        <v>47</v>
      </c>
      <c r="C4263" s="203" t="s">
        <v>451</v>
      </c>
      <c r="D4263" t="s">
        <v>450</v>
      </c>
    </row>
    <row r="4264" spans="1:4" x14ac:dyDescent="0.35">
      <c r="A4264" s="204" t="s">
        <v>543</v>
      </c>
      <c r="B4264" t="s">
        <v>47</v>
      </c>
      <c r="C4264" s="203" t="s">
        <v>449</v>
      </c>
      <c r="D4264" t="s">
        <v>448</v>
      </c>
    </row>
    <row r="4265" spans="1:4" x14ac:dyDescent="0.35">
      <c r="A4265" s="204" t="s">
        <v>543</v>
      </c>
      <c r="B4265" t="s">
        <v>47</v>
      </c>
      <c r="C4265" s="203" t="s">
        <v>447</v>
      </c>
      <c r="D4265" t="s">
        <v>446</v>
      </c>
    </row>
    <row r="4266" spans="1:4" x14ac:dyDescent="0.35">
      <c r="A4266" s="204" t="s">
        <v>543</v>
      </c>
      <c r="B4266" t="s">
        <v>47</v>
      </c>
      <c r="C4266" s="203" t="s">
        <v>445</v>
      </c>
      <c r="D4266" t="s">
        <v>444</v>
      </c>
    </row>
    <row r="4267" spans="1:4" x14ac:dyDescent="0.35">
      <c r="A4267" s="204" t="s">
        <v>543</v>
      </c>
      <c r="B4267" t="s">
        <v>47</v>
      </c>
      <c r="C4267" s="203" t="s">
        <v>443</v>
      </c>
      <c r="D4267" t="s">
        <v>442</v>
      </c>
    </row>
    <row r="4268" spans="1:4" x14ac:dyDescent="0.35">
      <c r="A4268" s="204" t="s">
        <v>543</v>
      </c>
      <c r="B4268" t="s">
        <v>47</v>
      </c>
      <c r="C4268" s="203" t="s">
        <v>310</v>
      </c>
      <c r="D4268" t="s">
        <v>309</v>
      </c>
    </row>
    <row r="4269" spans="1:4" x14ac:dyDescent="0.35">
      <c r="A4269" s="204" t="s">
        <v>543</v>
      </c>
      <c r="B4269" t="s">
        <v>47</v>
      </c>
      <c r="C4269" s="203" t="s">
        <v>308</v>
      </c>
      <c r="D4269" t="s">
        <v>307</v>
      </c>
    </row>
    <row r="4270" spans="1:4" x14ac:dyDescent="0.35">
      <c r="A4270" s="204" t="s">
        <v>543</v>
      </c>
      <c r="B4270" t="s">
        <v>47</v>
      </c>
      <c r="C4270" s="203" t="s">
        <v>306</v>
      </c>
      <c r="D4270" t="s">
        <v>305</v>
      </c>
    </row>
    <row r="4271" spans="1:4" x14ac:dyDescent="0.35">
      <c r="A4271" s="204" t="s">
        <v>543</v>
      </c>
      <c r="B4271" t="s">
        <v>47</v>
      </c>
      <c r="C4271" s="203" t="s">
        <v>304</v>
      </c>
      <c r="D4271" t="s">
        <v>303</v>
      </c>
    </row>
    <row r="4272" spans="1:4" x14ac:dyDescent="0.35">
      <c r="A4272" s="204" t="s">
        <v>543</v>
      </c>
      <c r="B4272" t="s">
        <v>47</v>
      </c>
      <c r="C4272" s="203" t="s">
        <v>405</v>
      </c>
      <c r="D4272" t="s">
        <v>404</v>
      </c>
    </row>
    <row r="4273" spans="1:4" x14ac:dyDescent="0.35">
      <c r="A4273" s="204" t="s">
        <v>543</v>
      </c>
      <c r="B4273" t="s">
        <v>47</v>
      </c>
      <c r="C4273" s="203" t="s">
        <v>403</v>
      </c>
      <c r="D4273" t="s">
        <v>402</v>
      </c>
    </row>
    <row r="4274" spans="1:4" x14ac:dyDescent="0.35">
      <c r="A4274" s="204" t="s">
        <v>543</v>
      </c>
      <c r="B4274" t="s">
        <v>47</v>
      </c>
      <c r="C4274" s="203" t="s">
        <v>302</v>
      </c>
      <c r="D4274" t="s">
        <v>301</v>
      </c>
    </row>
    <row r="4275" spans="1:4" x14ac:dyDescent="0.35">
      <c r="A4275" s="204" t="s">
        <v>543</v>
      </c>
      <c r="B4275" t="s">
        <v>47</v>
      </c>
      <c r="C4275" s="203" t="s">
        <v>300</v>
      </c>
      <c r="D4275" t="s">
        <v>299</v>
      </c>
    </row>
    <row r="4276" spans="1:4" x14ac:dyDescent="0.35">
      <c r="A4276" s="204" t="s">
        <v>543</v>
      </c>
      <c r="B4276" t="s">
        <v>47</v>
      </c>
      <c r="C4276" s="203" t="s">
        <v>399</v>
      </c>
      <c r="D4276" t="s">
        <v>398</v>
      </c>
    </row>
    <row r="4277" spans="1:4" x14ac:dyDescent="0.35">
      <c r="A4277" s="204" t="s">
        <v>543</v>
      </c>
      <c r="B4277" t="s">
        <v>47</v>
      </c>
      <c r="C4277" s="201">
        <v>110103</v>
      </c>
      <c r="D4277" t="s">
        <v>292</v>
      </c>
    </row>
    <row r="4278" spans="1:4" x14ac:dyDescent="0.35">
      <c r="A4278" s="204" t="s">
        <v>543</v>
      </c>
      <c r="B4278" t="s">
        <v>47</v>
      </c>
      <c r="C4278" s="201">
        <v>110201</v>
      </c>
      <c r="D4278" t="s">
        <v>291</v>
      </c>
    </row>
    <row r="4279" spans="1:4" x14ac:dyDescent="0.35">
      <c r="A4279" s="204" t="s">
        <v>543</v>
      </c>
      <c r="B4279" t="s">
        <v>47</v>
      </c>
      <c r="C4279" s="201">
        <v>110202</v>
      </c>
      <c r="D4279" t="s">
        <v>290</v>
      </c>
    </row>
    <row r="4280" spans="1:4" x14ac:dyDescent="0.35">
      <c r="A4280" s="204" t="s">
        <v>543</v>
      </c>
      <c r="B4280" t="s">
        <v>47</v>
      </c>
      <c r="C4280" s="201">
        <v>110301</v>
      </c>
      <c r="D4280" t="s">
        <v>289</v>
      </c>
    </row>
    <row r="4281" spans="1:4" x14ac:dyDescent="0.35">
      <c r="A4281" s="204" t="s">
        <v>543</v>
      </c>
      <c r="B4281" t="s">
        <v>47</v>
      </c>
      <c r="C4281" s="201">
        <v>110501</v>
      </c>
      <c r="D4281" t="s">
        <v>395</v>
      </c>
    </row>
    <row r="4282" spans="1:4" x14ac:dyDescent="0.35">
      <c r="A4282" s="204" t="s">
        <v>543</v>
      </c>
      <c r="B4282" t="s">
        <v>47</v>
      </c>
      <c r="C4282" s="201">
        <v>110701</v>
      </c>
      <c r="D4282" t="s">
        <v>394</v>
      </c>
    </row>
    <row r="4283" spans="1:4" x14ac:dyDescent="0.35">
      <c r="A4283" s="204" t="s">
        <v>543</v>
      </c>
      <c r="B4283" t="s">
        <v>47</v>
      </c>
      <c r="C4283" s="201">
        <v>110802</v>
      </c>
      <c r="D4283" t="s">
        <v>288</v>
      </c>
    </row>
    <row r="4284" spans="1:4" x14ac:dyDescent="0.35">
      <c r="A4284" s="204" t="s">
        <v>543</v>
      </c>
      <c r="B4284" t="s">
        <v>47</v>
      </c>
      <c r="C4284" s="201">
        <v>110901</v>
      </c>
      <c r="D4284" t="s">
        <v>393</v>
      </c>
    </row>
    <row r="4285" spans="1:4" x14ac:dyDescent="0.35">
      <c r="A4285" s="204" t="s">
        <v>543</v>
      </c>
      <c r="B4285" t="s">
        <v>47</v>
      </c>
      <c r="C4285" s="201">
        <v>110902</v>
      </c>
      <c r="D4285" t="s">
        <v>392</v>
      </c>
    </row>
    <row r="4286" spans="1:4" x14ac:dyDescent="0.35">
      <c r="A4286" s="204" t="s">
        <v>543</v>
      </c>
      <c r="B4286" t="s">
        <v>47</v>
      </c>
      <c r="C4286" s="201">
        <v>111001</v>
      </c>
      <c r="D4286" t="s">
        <v>287</v>
      </c>
    </row>
    <row r="4287" spans="1:4" x14ac:dyDescent="0.35">
      <c r="A4287" s="204" t="s">
        <v>543</v>
      </c>
      <c r="B4287" t="s">
        <v>47</v>
      </c>
      <c r="C4287" s="201">
        <v>111002</v>
      </c>
      <c r="D4287" t="s">
        <v>286</v>
      </c>
    </row>
    <row r="4288" spans="1:4" x14ac:dyDescent="0.35">
      <c r="A4288" s="204" t="s">
        <v>543</v>
      </c>
      <c r="B4288" t="s">
        <v>47</v>
      </c>
      <c r="C4288" s="201">
        <v>111003</v>
      </c>
      <c r="D4288" t="s">
        <v>285</v>
      </c>
    </row>
    <row r="4289" spans="1:4" x14ac:dyDescent="0.35">
      <c r="A4289" s="204" t="s">
        <v>543</v>
      </c>
      <c r="B4289" t="s">
        <v>47</v>
      </c>
      <c r="C4289" s="201">
        <v>111006</v>
      </c>
      <c r="D4289" t="s">
        <v>284</v>
      </c>
    </row>
    <row r="4290" spans="1:4" x14ac:dyDescent="0.35">
      <c r="A4290" s="204" t="s">
        <v>543</v>
      </c>
      <c r="B4290" t="s">
        <v>47</v>
      </c>
      <c r="C4290" s="201">
        <v>120412</v>
      </c>
      <c r="D4290" t="s">
        <v>278</v>
      </c>
    </row>
    <row r="4291" spans="1:4" x14ac:dyDescent="0.35">
      <c r="A4291" s="204" t="s">
        <v>543</v>
      </c>
      <c r="B4291" t="s">
        <v>47</v>
      </c>
      <c r="C4291" s="201">
        <v>120501</v>
      </c>
      <c r="D4291" t="s">
        <v>274</v>
      </c>
    </row>
    <row r="4292" spans="1:4" x14ac:dyDescent="0.35">
      <c r="A4292" s="204" t="s">
        <v>543</v>
      </c>
      <c r="B4292" t="s">
        <v>47</v>
      </c>
      <c r="C4292" s="201">
        <v>129999</v>
      </c>
      <c r="D4292" t="s">
        <v>528</v>
      </c>
    </row>
    <row r="4293" spans="1:4" x14ac:dyDescent="0.35">
      <c r="A4293" s="204" t="s">
        <v>543</v>
      </c>
      <c r="B4293" t="s">
        <v>47</v>
      </c>
      <c r="C4293" s="201">
        <v>130201</v>
      </c>
      <c r="D4293" t="s">
        <v>389</v>
      </c>
    </row>
    <row r="4294" spans="1:4" x14ac:dyDescent="0.35">
      <c r="A4294" s="204" t="s">
        <v>543</v>
      </c>
      <c r="B4294" t="s">
        <v>47</v>
      </c>
      <c r="C4294" s="201">
        <v>131102</v>
      </c>
      <c r="D4294" t="s">
        <v>268</v>
      </c>
    </row>
    <row r="4295" spans="1:4" x14ac:dyDescent="0.35">
      <c r="A4295" s="204" t="s">
        <v>543</v>
      </c>
      <c r="B4295" t="s">
        <v>47</v>
      </c>
      <c r="C4295" s="201">
        <v>131199</v>
      </c>
      <c r="D4295" t="s">
        <v>267</v>
      </c>
    </row>
    <row r="4296" spans="1:4" x14ac:dyDescent="0.35">
      <c r="A4296" s="204" t="s">
        <v>543</v>
      </c>
      <c r="B4296" t="s">
        <v>47</v>
      </c>
      <c r="C4296" s="201">
        <v>131201</v>
      </c>
      <c r="D4296" t="s">
        <v>388</v>
      </c>
    </row>
    <row r="4297" spans="1:4" x14ac:dyDescent="0.35">
      <c r="A4297" s="204" t="s">
        <v>543</v>
      </c>
      <c r="B4297" t="s">
        <v>47</v>
      </c>
      <c r="C4297" s="201">
        <v>131206</v>
      </c>
      <c r="D4297" t="s">
        <v>387</v>
      </c>
    </row>
    <row r="4298" spans="1:4" x14ac:dyDescent="0.35">
      <c r="A4298" s="204" t="s">
        <v>543</v>
      </c>
      <c r="B4298" t="s">
        <v>47</v>
      </c>
      <c r="C4298" s="201">
        <v>131207</v>
      </c>
      <c r="D4298" t="s">
        <v>386</v>
      </c>
    </row>
    <row r="4299" spans="1:4" x14ac:dyDescent="0.35">
      <c r="A4299" s="204" t="s">
        <v>543</v>
      </c>
      <c r="B4299" t="s">
        <v>47</v>
      </c>
      <c r="C4299" s="201">
        <v>131208</v>
      </c>
      <c r="D4299" t="s">
        <v>385</v>
      </c>
    </row>
    <row r="4300" spans="1:4" x14ac:dyDescent="0.35">
      <c r="A4300" s="204" t="s">
        <v>543</v>
      </c>
      <c r="B4300" t="s">
        <v>47</v>
      </c>
      <c r="C4300" s="201">
        <v>131209</v>
      </c>
      <c r="D4300" t="s">
        <v>384</v>
      </c>
    </row>
    <row r="4301" spans="1:4" x14ac:dyDescent="0.35">
      <c r="A4301" s="204" t="s">
        <v>543</v>
      </c>
      <c r="B4301" t="s">
        <v>47</v>
      </c>
      <c r="C4301" s="201">
        <v>131210</v>
      </c>
      <c r="D4301" t="s">
        <v>383</v>
      </c>
    </row>
    <row r="4302" spans="1:4" x14ac:dyDescent="0.35">
      <c r="A4302" s="204" t="s">
        <v>543</v>
      </c>
      <c r="B4302" t="s">
        <v>47</v>
      </c>
      <c r="C4302" s="201">
        <v>131211</v>
      </c>
      <c r="D4302" t="s">
        <v>382</v>
      </c>
    </row>
    <row r="4303" spans="1:4" x14ac:dyDescent="0.35">
      <c r="A4303" s="204" t="s">
        <v>543</v>
      </c>
      <c r="B4303" t="s">
        <v>47</v>
      </c>
      <c r="C4303" s="201">
        <v>131212</v>
      </c>
      <c r="D4303" t="s">
        <v>381</v>
      </c>
    </row>
    <row r="4304" spans="1:4" x14ac:dyDescent="0.35">
      <c r="A4304" s="204" t="s">
        <v>543</v>
      </c>
      <c r="B4304" t="s">
        <v>47</v>
      </c>
      <c r="C4304" s="201">
        <v>131314</v>
      </c>
      <c r="D4304" t="s">
        <v>425</v>
      </c>
    </row>
    <row r="4305" spans="1:4" x14ac:dyDescent="0.35">
      <c r="A4305" s="204" t="s">
        <v>543</v>
      </c>
      <c r="B4305" t="s">
        <v>47</v>
      </c>
      <c r="C4305" s="201">
        <v>131401</v>
      </c>
      <c r="D4305" t="s">
        <v>380</v>
      </c>
    </row>
    <row r="4306" spans="1:4" x14ac:dyDescent="0.35">
      <c r="A4306" s="204" t="s">
        <v>543</v>
      </c>
      <c r="B4306" t="s">
        <v>47</v>
      </c>
      <c r="C4306" s="201">
        <v>131402</v>
      </c>
      <c r="D4306" t="s">
        <v>379</v>
      </c>
    </row>
    <row r="4307" spans="1:4" x14ac:dyDescent="0.35">
      <c r="A4307" s="204" t="s">
        <v>543</v>
      </c>
      <c r="B4307" t="s">
        <v>47</v>
      </c>
      <c r="C4307" s="201">
        <v>131499</v>
      </c>
      <c r="D4307" t="s">
        <v>378</v>
      </c>
    </row>
    <row r="4308" spans="1:4" x14ac:dyDescent="0.35">
      <c r="A4308" s="204" t="s">
        <v>543</v>
      </c>
      <c r="B4308" t="s">
        <v>47</v>
      </c>
      <c r="C4308" s="201">
        <v>150000</v>
      </c>
      <c r="D4308" t="s">
        <v>471</v>
      </c>
    </row>
    <row r="4309" spans="1:4" x14ac:dyDescent="0.35">
      <c r="A4309" s="204" t="s">
        <v>543</v>
      </c>
      <c r="B4309" t="s">
        <v>47</v>
      </c>
      <c r="C4309" s="201">
        <v>150101</v>
      </c>
      <c r="D4309" t="s">
        <v>266</v>
      </c>
    </row>
    <row r="4310" spans="1:4" x14ac:dyDescent="0.35">
      <c r="A4310" s="204" t="s">
        <v>543</v>
      </c>
      <c r="B4310" t="s">
        <v>47</v>
      </c>
      <c r="C4310" s="201">
        <v>150201</v>
      </c>
      <c r="D4310" t="s">
        <v>539</v>
      </c>
    </row>
    <row r="4311" spans="1:4" x14ac:dyDescent="0.35">
      <c r="A4311" s="204" t="s">
        <v>543</v>
      </c>
      <c r="B4311" t="s">
        <v>47</v>
      </c>
      <c r="C4311" s="201">
        <v>150303</v>
      </c>
      <c r="D4311" t="s">
        <v>377</v>
      </c>
    </row>
    <row r="4312" spans="1:4" x14ac:dyDescent="0.35">
      <c r="A4312" s="204" t="s">
        <v>543</v>
      </c>
      <c r="B4312" t="s">
        <v>47</v>
      </c>
      <c r="C4312" s="201">
        <v>150306</v>
      </c>
      <c r="D4312" t="s">
        <v>376</v>
      </c>
    </row>
    <row r="4313" spans="1:4" x14ac:dyDescent="0.35">
      <c r="A4313" s="204" t="s">
        <v>543</v>
      </c>
      <c r="B4313" t="s">
        <v>47</v>
      </c>
      <c r="C4313" s="201">
        <v>150401</v>
      </c>
      <c r="D4313" t="s">
        <v>375</v>
      </c>
    </row>
    <row r="4314" spans="1:4" x14ac:dyDescent="0.35">
      <c r="A4314" s="204" t="s">
        <v>543</v>
      </c>
      <c r="B4314" t="s">
        <v>47</v>
      </c>
      <c r="C4314" s="201">
        <v>150403</v>
      </c>
      <c r="D4314" t="s">
        <v>374</v>
      </c>
    </row>
    <row r="4315" spans="1:4" x14ac:dyDescent="0.35">
      <c r="A4315" s="204" t="s">
        <v>543</v>
      </c>
      <c r="B4315" t="s">
        <v>47</v>
      </c>
      <c r="C4315" s="201">
        <v>150506</v>
      </c>
      <c r="D4315" t="s">
        <v>265</v>
      </c>
    </row>
    <row r="4316" spans="1:4" x14ac:dyDescent="0.35">
      <c r="A4316" s="204" t="s">
        <v>543</v>
      </c>
      <c r="B4316" t="s">
        <v>47</v>
      </c>
      <c r="C4316" s="201">
        <v>150507</v>
      </c>
      <c r="D4316" t="s">
        <v>264</v>
      </c>
    </row>
    <row r="4317" spans="1:4" x14ac:dyDescent="0.35">
      <c r="A4317" s="204" t="s">
        <v>543</v>
      </c>
      <c r="B4317" t="s">
        <v>47</v>
      </c>
      <c r="C4317" s="201">
        <v>150508</v>
      </c>
      <c r="D4317" t="s">
        <v>263</v>
      </c>
    </row>
    <row r="4318" spans="1:4" x14ac:dyDescent="0.35">
      <c r="A4318" s="204" t="s">
        <v>543</v>
      </c>
      <c r="B4318" t="s">
        <v>47</v>
      </c>
      <c r="C4318" s="201">
        <v>150701</v>
      </c>
      <c r="D4318" t="s">
        <v>262</v>
      </c>
    </row>
    <row r="4319" spans="1:4" x14ac:dyDescent="0.35">
      <c r="A4319" s="204" t="s">
        <v>543</v>
      </c>
      <c r="B4319" t="s">
        <v>47</v>
      </c>
      <c r="C4319" s="201">
        <v>150705</v>
      </c>
      <c r="D4319" t="s">
        <v>261</v>
      </c>
    </row>
    <row r="4320" spans="1:4" x14ac:dyDescent="0.35">
      <c r="A4320" s="204" t="s">
        <v>543</v>
      </c>
      <c r="B4320" t="s">
        <v>47</v>
      </c>
      <c r="C4320" s="201">
        <v>151001</v>
      </c>
      <c r="D4320" t="s">
        <v>538</v>
      </c>
    </row>
    <row r="4321" spans="1:4" x14ac:dyDescent="0.35">
      <c r="A4321" s="204" t="s">
        <v>543</v>
      </c>
      <c r="B4321" t="s">
        <v>47</v>
      </c>
      <c r="C4321" s="201">
        <v>151102</v>
      </c>
      <c r="D4321" t="s">
        <v>514</v>
      </c>
    </row>
    <row r="4322" spans="1:4" x14ac:dyDescent="0.35">
      <c r="A4322" s="204" t="s">
        <v>543</v>
      </c>
      <c r="B4322" t="s">
        <v>47</v>
      </c>
      <c r="C4322" s="201">
        <v>151301</v>
      </c>
      <c r="D4322" t="s">
        <v>258</v>
      </c>
    </row>
    <row r="4323" spans="1:4" x14ac:dyDescent="0.35">
      <c r="A4323" s="204" t="s">
        <v>543</v>
      </c>
      <c r="B4323" t="s">
        <v>47</v>
      </c>
      <c r="C4323" s="201">
        <v>151302</v>
      </c>
      <c r="D4323" t="s">
        <v>257</v>
      </c>
    </row>
    <row r="4324" spans="1:4" x14ac:dyDescent="0.35">
      <c r="A4324" s="204" t="s">
        <v>543</v>
      </c>
      <c r="B4324" t="s">
        <v>47</v>
      </c>
      <c r="C4324" s="201">
        <v>151305</v>
      </c>
      <c r="D4324" t="s">
        <v>373</v>
      </c>
    </row>
    <row r="4325" spans="1:4" x14ac:dyDescent="0.35">
      <c r="A4325" s="204" t="s">
        <v>543</v>
      </c>
      <c r="B4325" t="s">
        <v>47</v>
      </c>
      <c r="C4325" s="201">
        <v>151307</v>
      </c>
      <c r="D4325" t="s">
        <v>254</v>
      </c>
    </row>
    <row r="4326" spans="1:4" x14ac:dyDescent="0.35">
      <c r="A4326" s="204" t="s">
        <v>543</v>
      </c>
      <c r="B4326" t="s">
        <v>47</v>
      </c>
      <c r="C4326" s="201">
        <v>151399</v>
      </c>
      <c r="D4326" t="s">
        <v>537</v>
      </c>
    </row>
    <row r="4327" spans="1:4" x14ac:dyDescent="0.35">
      <c r="A4327" s="204" t="s">
        <v>543</v>
      </c>
      <c r="B4327" t="s">
        <v>47</v>
      </c>
      <c r="C4327" s="201">
        <v>151701</v>
      </c>
      <c r="D4327" t="s">
        <v>536</v>
      </c>
    </row>
    <row r="4328" spans="1:4" x14ac:dyDescent="0.35">
      <c r="A4328" s="204" t="s">
        <v>543</v>
      </c>
      <c r="B4328" t="s">
        <v>47</v>
      </c>
      <c r="C4328" s="201">
        <v>190501</v>
      </c>
      <c r="D4328" t="s">
        <v>372</v>
      </c>
    </row>
    <row r="4329" spans="1:4" x14ac:dyDescent="0.35">
      <c r="A4329" s="204" t="s">
        <v>543</v>
      </c>
      <c r="B4329" t="s">
        <v>47</v>
      </c>
      <c r="C4329" s="201">
        <v>190708</v>
      </c>
      <c r="D4329" t="s">
        <v>371</v>
      </c>
    </row>
    <row r="4330" spans="1:4" x14ac:dyDescent="0.35">
      <c r="A4330" s="204" t="s">
        <v>543</v>
      </c>
      <c r="B4330" t="s">
        <v>47</v>
      </c>
      <c r="C4330" s="201">
        <v>190710</v>
      </c>
      <c r="D4330" t="s">
        <v>370</v>
      </c>
    </row>
    <row r="4331" spans="1:4" x14ac:dyDescent="0.35">
      <c r="A4331" s="204" t="s">
        <v>543</v>
      </c>
      <c r="B4331" t="s">
        <v>47</v>
      </c>
      <c r="C4331" s="201">
        <v>220000</v>
      </c>
      <c r="D4331" t="s">
        <v>513</v>
      </c>
    </row>
    <row r="4332" spans="1:4" x14ac:dyDescent="0.35">
      <c r="A4332" s="204" t="s">
        <v>543</v>
      </c>
      <c r="B4332" t="s">
        <v>47</v>
      </c>
      <c r="C4332" s="201">
        <v>220302</v>
      </c>
      <c r="D4332" t="s">
        <v>512</v>
      </c>
    </row>
    <row r="4333" spans="1:4" x14ac:dyDescent="0.35">
      <c r="A4333" s="204" t="s">
        <v>543</v>
      </c>
      <c r="B4333" t="s">
        <v>47</v>
      </c>
      <c r="C4333" s="201">
        <v>260210</v>
      </c>
      <c r="D4333" t="s">
        <v>251</v>
      </c>
    </row>
    <row r="4334" spans="1:4" x14ac:dyDescent="0.35">
      <c r="A4334" s="204" t="s">
        <v>543</v>
      </c>
      <c r="B4334" t="s">
        <v>47</v>
      </c>
      <c r="C4334" s="201">
        <v>261006</v>
      </c>
      <c r="D4334" t="s">
        <v>250</v>
      </c>
    </row>
    <row r="4335" spans="1:4" x14ac:dyDescent="0.35">
      <c r="A4335" s="204" t="s">
        <v>543</v>
      </c>
      <c r="B4335" t="s">
        <v>47</v>
      </c>
      <c r="C4335" s="201">
        <v>301901</v>
      </c>
      <c r="D4335" t="s">
        <v>369</v>
      </c>
    </row>
    <row r="4336" spans="1:4" x14ac:dyDescent="0.35">
      <c r="A4336" s="204" t="s">
        <v>543</v>
      </c>
      <c r="B4336" t="s">
        <v>47</v>
      </c>
      <c r="C4336" s="201">
        <v>302502</v>
      </c>
      <c r="D4336" t="s">
        <v>368</v>
      </c>
    </row>
    <row r="4337" spans="1:4" x14ac:dyDescent="0.35">
      <c r="A4337" s="204" t="s">
        <v>543</v>
      </c>
      <c r="B4337" t="s">
        <v>47</v>
      </c>
      <c r="C4337" s="201">
        <v>303301</v>
      </c>
      <c r="D4337" t="s">
        <v>248</v>
      </c>
    </row>
    <row r="4338" spans="1:4" x14ac:dyDescent="0.35">
      <c r="A4338" s="204" t="s">
        <v>543</v>
      </c>
      <c r="B4338" t="s">
        <v>47</v>
      </c>
      <c r="C4338" s="201">
        <v>303401</v>
      </c>
      <c r="D4338" t="s">
        <v>247</v>
      </c>
    </row>
    <row r="4339" spans="1:4" x14ac:dyDescent="0.35">
      <c r="A4339" s="204" t="s">
        <v>543</v>
      </c>
      <c r="B4339" t="s">
        <v>47</v>
      </c>
      <c r="C4339" s="201">
        <v>304101</v>
      </c>
      <c r="D4339" t="s">
        <v>246</v>
      </c>
    </row>
    <row r="4340" spans="1:4" x14ac:dyDescent="0.35">
      <c r="A4340" s="204" t="s">
        <v>543</v>
      </c>
      <c r="B4340" t="s">
        <v>47</v>
      </c>
      <c r="C4340" s="201">
        <v>304401</v>
      </c>
      <c r="D4340" t="s">
        <v>245</v>
      </c>
    </row>
    <row r="4341" spans="1:4" x14ac:dyDescent="0.35">
      <c r="A4341" s="204" t="s">
        <v>543</v>
      </c>
      <c r="B4341" t="s">
        <v>47</v>
      </c>
      <c r="C4341" s="201">
        <v>310302</v>
      </c>
      <c r="D4341" t="s">
        <v>434</v>
      </c>
    </row>
    <row r="4342" spans="1:4" x14ac:dyDescent="0.35">
      <c r="A4342" s="204" t="s">
        <v>543</v>
      </c>
      <c r="B4342" t="s">
        <v>47</v>
      </c>
      <c r="C4342" s="201">
        <v>310501</v>
      </c>
      <c r="D4342" t="s">
        <v>423</v>
      </c>
    </row>
    <row r="4343" spans="1:4" x14ac:dyDescent="0.35">
      <c r="A4343" s="204" t="s">
        <v>543</v>
      </c>
      <c r="B4343" t="s">
        <v>47</v>
      </c>
      <c r="C4343" s="201">
        <v>310504</v>
      </c>
      <c r="D4343" t="s">
        <v>422</v>
      </c>
    </row>
    <row r="4344" spans="1:4" x14ac:dyDescent="0.35">
      <c r="A4344" s="204" t="s">
        <v>543</v>
      </c>
      <c r="B4344" t="s">
        <v>47</v>
      </c>
      <c r="C4344" s="201">
        <v>310507</v>
      </c>
      <c r="D4344" t="s">
        <v>421</v>
      </c>
    </row>
    <row r="4345" spans="1:4" x14ac:dyDescent="0.35">
      <c r="A4345" s="204" t="s">
        <v>543</v>
      </c>
      <c r="B4345" t="s">
        <v>47</v>
      </c>
      <c r="C4345" s="201">
        <v>310601</v>
      </c>
      <c r="D4345" t="s">
        <v>367</v>
      </c>
    </row>
    <row r="4346" spans="1:4" x14ac:dyDescent="0.35">
      <c r="A4346" s="204" t="s">
        <v>543</v>
      </c>
      <c r="B4346" t="s">
        <v>47</v>
      </c>
      <c r="C4346" s="201">
        <v>400401</v>
      </c>
      <c r="D4346" t="s">
        <v>527</v>
      </c>
    </row>
    <row r="4347" spans="1:4" x14ac:dyDescent="0.35">
      <c r="A4347" s="204" t="s">
        <v>543</v>
      </c>
      <c r="B4347" t="s">
        <v>47</v>
      </c>
      <c r="C4347" s="201">
        <v>400509</v>
      </c>
      <c r="D4347" t="s">
        <v>244</v>
      </c>
    </row>
    <row r="4348" spans="1:4" x14ac:dyDescent="0.35">
      <c r="A4348" s="204" t="s">
        <v>543</v>
      </c>
      <c r="B4348" t="s">
        <v>47</v>
      </c>
      <c r="C4348" s="201">
        <v>401001</v>
      </c>
      <c r="D4348" t="s">
        <v>526</v>
      </c>
    </row>
    <row r="4349" spans="1:4" x14ac:dyDescent="0.35">
      <c r="A4349" s="204" t="s">
        <v>543</v>
      </c>
      <c r="B4349" t="s">
        <v>47</v>
      </c>
      <c r="C4349" s="201">
        <v>401002</v>
      </c>
      <c r="D4349" t="s">
        <v>525</v>
      </c>
    </row>
    <row r="4350" spans="1:4" x14ac:dyDescent="0.35">
      <c r="A4350" s="204" t="s">
        <v>543</v>
      </c>
      <c r="B4350" t="s">
        <v>47</v>
      </c>
      <c r="C4350" s="201">
        <v>410000</v>
      </c>
      <c r="D4350" t="s">
        <v>524</v>
      </c>
    </row>
    <row r="4351" spans="1:4" x14ac:dyDescent="0.35">
      <c r="A4351" s="204" t="s">
        <v>543</v>
      </c>
      <c r="B4351" t="s">
        <v>47</v>
      </c>
      <c r="C4351" s="201">
        <v>410303</v>
      </c>
      <c r="D4351" t="s">
        <v>365</v>
      </c>
    </row>
    <row r="4352" spans="1:4" x14ac:dyDescent="0.35">
      <c r="A4352" s="204" t="s">
        <v>543</v>
      </c>
      <c r="B4352" t="s">
        <v>47</v>
      </c>
      <c r="C4352" s="201">
        <v>410399</v>
      </c>
      <c r="D4352" t="s">
        <v>243</v>
      </c>
    </row>
    <row r="4353" spans="1:4" x14ac:dyDescent="0.35">
      <c r="A4353" s="204" t="s">
        <v>543</v>
      </c>
      <c r="B4353" t="s">
        <v>47</v>
      </c>
      <c r="C4353" s="201">
        <v>419999</v>
      </c>
      <c r="D4353" t="s">
        <v>242</v>
      </c>
    </row>
    <row r="4354" spans="1:4" x14ac:dyDescent="0.35">
      <c r="A4354" s="204" t="s">
        <v>543</v>
      </c>
      <c r="B4354" t="s">
        <v>47</v>
      </c>
      <c r="C4354" s="201">
        <v>430100</v>
      </c>
      <c r="D4354" t="s">
        <v>241</v>
      </c>
    </row>
    <row r="4355" spans="1:4" x14ac:dyDescent="0.35">
      <c r="A4355" s="204" t="s">
        <v>543</v>
      </c>
      <c r="B4355" t="s">
        <v>47</v>
      </c>
      <c r="C4355" s="201">
        <v>430104</v>
      </c>
      <c r="D4355" t="s">
        <v>238</v>
      </c>
    </row>
    <row r="4356" spans="1:4" x14ac:dyDescent="0.35">
      <c r="A4356" s="204" t="s">
        <v>543</v>
      </c>
      <c r="B4356" t="s">
        <v>47</v>
      </c>
      <c r="C4356" s="201">
        <v>430109</v>
      </c>
      <c r="D4356" t="s">
        <v>364</v>
      </c>
    </row>
    <row r="4357" spans="1:4" x14ac:dyDescent="0.35">
      <c r="A4357" s="204" t="s">
        <v>543</v>
      </c>
      <c r="B4357" t="s">
        <v>47</v>
      </c>
      <c r="C4357" s="201">
        <v>430202</v>
      </c>
      <c r="D4357" t="s">
        <v>362</v>
      </c>
    </row>
    <row r="4358" spans="1:4" x14ac:dyDescent="0.35">
      <c r="A4358" s="204" t="s">
        <v>543</v>
      </c>
      <c r="B4358" t="s">
        <v>47</v>
      </c>
      <c r="C4358" s="201">
        <v>430302</v>
      </c>
      <c r="D4358" t="s">
        <v>229</v>
      </c>
    </row>
    <row r="4359" spans="1:4" x14ac:dyDescent="0.35">
      <c r="A4359" s="204" t="s">
        <v>543</v>
      </c>
      <c r="B4359" t="s">
        <v>47</v>
      </c>
      <c r="C4359" s="201">
        <v>430402</v>
      </c>
      <c r="D4359" t="s">
        <v>523</v>
      </c>
    </row>
    <row r="4360" spans="1:4" x14ac:dyDescent="0.35">
      <c r="A4360" s="204" t="s">
        <v>543</v>
      </c>
      <c r="B4360" t="s">
        <v>47</v>
      </c>
      <c r="C4360" s="201">
        <v>430406</v>
      </c>
      <c r="D4360" t="s">
        <v>522</v>
      </c>
    </row>
    <row r="4361" spans="1:4" x14ac:dyDescent="0.35">
      <c r="A4361" s="204" t="s">
        <v>543</v>
      </c>
      <c r="B4361" t="s">
        <v>47</v>
      </c>
      <c r="C4361" s="201">
        <v>440000</v>
      </c>
      <c r="D4361" t="s">
        <v>220</v>
      </c>
    </row>
    <row r="4362" spans="1:4" x14ac:dyDescent="0.35">
      <c r="A4362" s="204" t="s">
        <v>543</v>
      </c>
      <c r="B4362" t="s">
        <v>47</v>
      </c>
      <c r="C4362" s="201">
        <v>440401</v>
      </c>
      <c r="D4362" t="s">
        <v>511</v>
      </c>
    </row>
    <row r="4363" spans="1:4" x14ac:dyDescent="0.35">
      <c r="A4363" s="204" t="s">
        <v>543</v>
      </c>
      <c r="B4363" t="s">
        <v>47</v>
      </c>
      <c r="C4363" s="201">
        <v>440403</v>
      </c>
      <c r="D4363" t="s">
        <v>510</v>
      </c>
    </row>
    <row r="4364" spans="1:4" x14ac:dyDescent="0.35">
      <c r="A4364" s="204" t="s">
        <v>543</v>
      </c>
      <c r="B4364" t="s">
        <v>47</v>
      </c>
      <c r="C4364" s="201">
        <v>440701</v>
      </c>
      <c r="D4364" t="s">
        <v>358</v>
      </c>
    </row>
    <row r="4365" spans="1:4" x14ac:dyDescent="0.35">
      <c r="A4365" s="204" t="s">
        <v>543</v>
      </c>
      <c r="B4365" t="s">
        <v>47</v>
      </c>
      <c r="C4365" s="201">
        <v>440702</v>
      </c>
      <c r="D4365" t="s">
        <v>509</v>
      </c>
    </row>
    <row r="4366" spans="1:4" x14ac:dyDescent="0.35">
      <c r="A4366" s="204" t="s">
        <v>543</v>
      </c>
      <c r="B4366" t="s">
        <v>47</v>
      </c>
      <c r="C4366" s="201">
        <v>450401</v>
      </c>
      <c r="D4366" t="s">
        <v>521</v>
      </c>
    </row>
    <row r="4367" spans="1:4" x14ac:dyDescent="0.35">
      <c r="A4367" s="204" t="s">
        <v>543</v>
      </c>
      <c r="B4367" t="s">
        <v>47</v>
      </c>
      <c r="C4367" s="201">
        <v>460000</v>
      </c>
      <c r="D4367" t="s">
        <v>508</v>
      </c>
    </row>
    <row r="4368" spans="1:4" x14ac:dyDescent="0.35">
      <c r="A4368" s="204" t="s">
        <v>543</v>
      </c>
      <c r="B4368" t="s">
        <v>47</v>
      </c>
      <c r="C4368" s="201">
        <v>460101</v>
      </c>
      <c r="D4368" t="s">
        <v>507</v>
      </c>
    </row>
    <row r="4369" spans="1:4" x14ac:dyDescent="0.35">
      <c r="A4369" s="204" t="s">
        <v>543</v>
      </c>
      <c r="B4369" t="s">
        <v>47</v>
      </c>
      <c r="C4369" s="201">
        <v>460201</v>
      </c>
      <c r="D4369" t="s">
        <v>506</v>
      </c>
    </row>
    <row r="4370" spans="1:4" x14ac:dyDescent="0.35">
      <c r="A4370" s="204" t="s">
        <v>543</v>
      </c>
      <c r="B4370" t="s">
        <v>47</v>
      </c>
      <c r="C4370" s="201">
        <v>460301</v>
      </c>
      <c r="D4370" t="s">
        <v>219</v>
      </c>
    </row>
    <row r="4371" spans="1:4" x14ac:dyDescent="0.35">
      <c r="A4371" s="204" t="s">
        <v>543</v>
      </c>
      <c r="B4371" t="s">
        <v>47</v>
      </c>
      <c r="C4371" s="201">
        <v>460302</v>
      </c>
      <c r="D4371" t="s">
        <v>420</v>
      </c>
    </row>
    <row r="4372" spans="1:4" x14ac:dyDescent="0.35">
      <c r="A4372" s="204" t="s">
        <v>543</v>
      </c>
      <c r="B4372" t="s">
        <v>47</v>
      </c>
      <c r="C4372" s="201">
        <v>460303</v>
      </c>
      <c r="D4372" t="s">
        <v>218</v>
      </c>
    </row>
    <row r="4373" spans="1:4" x14ac:dyDescent="0.35">
      <c r="A4373" s="204" t="s">
        <v>543</v>
      </c>
      <c r="B4373" t="s">
        <v>47</v>
      </c>
      <c r="C4373" s="201">
        <v>460401</v>
      </c>
      <c r="D4373" t="s">
        <v>217</v>
      </c>
    </row>
    <row r="4374" spans="1:4" x14ac:dyDescent="0.35">
      <c r="A4374" s="204" t="s">
        <v>543</v>
      </c>
      <c r="B4374" t="s">
        <v>47</v>
      </c>
      <c r="C4374" s="201">
        <v>460402</v>
      </c>
      <c r="D4374" t="s">
        <v>505</v>
      </c>
    </row>
    <row r="4375" spans="1:4" x14ac:dyDescent="0.35">
      <c r="A4375" s="204" t="s">
        <v>543</v>
      </c>
      <c r="B4375" t="s">
        <v>47</v>
      </c>
      <c r="C4375" s="201">
        <v>460403</v>
      </c>
      <c r="D4375" t="s">
        <v>419</v>
      </c>
    </row>
    <row r="4376" spans="1:4" x14ac:dyDescent="0.35">
      <c r="A4376" s="204" t="s">
        <v>543</v>
      </c>
      <c r="B4376" t="s">
        <v>47</v>
      </c>
      <c r="C4376" s="201">
        <v>460404</v>
      </c>
      <c r="D4376" t="s">
        <v>418</v>
      </c>
    </row>
    <row r="4377" spans="1:4" x14ac:dyDescent="0.35">
      <c r="A4377" s="204" t="s">
        <v>543</v>
      </c>
      <c r="B4377" t="s">
        <v>47</v>
      </c>
      <c r="C4377" s="201">
        <v>460406</v>
      </c>
      <c r="D4377" t="s">
        <v>504</v>
      </c>
    </row>
    <row r="4378" spans="1:4" x14ac:dyDescent="0.35">
      <c r="A4378" s="204" t="s">
        <v>543</v>
      </c>
      <c r="B4378" t="s">
        <v>47</v>
      </c>
      <c r="C4378" s="201">
        <v>460408</v>
      </c>
      <c r="D4378" t="s">
        <v>503</v>
      </c>
    </row>
    <row r="4379" spans="1:4" x14ac:dyDescent="0.35">
      <c r="A4379" s="204" t="s">
        <v>543</v>
      </c>
      <c r="B4379" t="s">
        <v>47</v>
      </c>
      <c r="C4379" s="201">
        <v>460410</v>
      </c>
      <c r="D4379" t="s">
        <v>502</v>
      </c>
    </row>
    <row r="4380" spans="1:4" x14ac:dyDescent="0.35">
      <c r="A4380" s="204" t="s">
        <v>543</v>
      </c>
      <c r="B4380" t="s">
        <v>47</v>
      </c>
      <c r="C4380" s="201">
        <v>460412</v>
      </c>
      <c r="D4380" t="s">
        <v>501</v>
      </c>
    </row>
    <row r="4381" spans="1:4" x14ac:dyDescent="0.35">
      <c r="A4381" s="204" t="s">
        <v>543</v>
      </c>
      <c r="B4381" t="s">
        <v>47</v>
      </c>
      <c r="C4381" s="201">
        <v>460413</v>
      </c>
      <c r="D4381" t="s">
        <v>433</v>
      </c>
    </row>
    <row r="4382" spans="1:4" x14ac:dyDescent="0.35">
      <c r="A4382" s="204" t="s">
        <v>543</v>
      </c>
      <c r="B4382" t="s">
        <v>47</v>
      </c>
      <c r="C4382" s="201">
        <v>460414</v>
      </c>
      <c r="D4382" t="s">
        <v>500</v>
      </c>
    </row>
    <row r="4383" spans="1:4" x14ac:dyDescent="0.35">
      <c r="A4383" s="204" t="s">
        <v>543</v>
      </c>
      <c r="B4383" t="s">
        <v>47</v>
      </c>
      <c r="C4383" s="201">
        <v>460415</v>
      </c>
      <c r="D4383" t="s">
        <v>499</v>
      </c>
    </row>
    <row r="4384" spans="1:4" x14ac:dyDescent="0.35">
      <c r="A4384" s="204" t="s">
        <v>543</v>
      </c>
      <c r="B4384" t="s">
        <v>47</v>
      </c>
      <c r="C4384" s="201">
        <v>460502</v>
      </c>
      <c r="D4384" t="s">
        <v>498</v>
      </c>
    </row>
    <row r="4385" spans="1:4" x14ac:dyDescent="0.35">
      <c r="A4385" s="204" t="s">
        <v>543</v>
      </c>
      <c r="B4385" t="s">
        <v>47</v>
      </c>
      <c r="C4385" s="201">
        <v>460503</v>
      </c>
      <c r="D4385" t="s">
        <v>497</v>
      </c>
    </row>
    <row r="4386" spans="1:4" x14ac:dyDescent="0.35">
      <c r="A4386" s="204" t="s">
        <v>543</v>
      </c>
      <c r="B4386" t="s">
        <v>47</v>
      </c>
      <c r="C4386" s="201">
        <v>460504</v>
      </c>
      <c r="D4386" t="s">
        <v>496</v>
      </c>
    </row>
    <row r="4387" spans="1:4" x14ac:dyDescent="0.35">
      <c r="A4387" s="204" t="s">
        <v>543</v>
      </c>
      <c r="B4387" t="s">
        <v>47</v>
      </c>
      <c r="C4387" s="201">
        <v>460505</v>
      </c>
      <c r="D4387" t="s">
        <v>495</v>
      </c>
    </row>
    <row r="4388" spans="1:4" x14ac:dyDescent="0.35">
      <c r="A4388" s="204" t="s">
        <v>543</v>
      </c>
      <c r="B4388" t="s">
        <v>47</v>
      </c>
      <c r="C4388" s="201">
        <v>470000</v>
      </c>
      <c r="D4388" t="s">
        <v>216</v>
      </c>
    </row>
    <row r="4389" spans="1:4" x14ac:dyDescent="0.35">
      <c r="A4389" s="204" t="s">
        <v>543</v>
      </c>
      <c r="B4389" t="s">
        <v>47</v>
      </c>
      <c r="C4389" s="201">
        <v>470110</v>
      </c>
      <c r="D4389" t="s">
        <v>417</v>
      </c>
    </row>
    <row r="4390" spans="1:4" x14ac:dyDescent="0.35">
      <c r="A4390" s="204" t="s">
        <v>543</v>
      </c>
      <c r="B4390" t="s">
        <v>47</v>
      </c>
      <c r="C4390" s="201">
        <v>470303</v>
      </c>
      <c r="D4390" t="s">
        <v>214</v>
      </c>
    </row>
    <row r="4391" spans="1:4" x14ac:dyDescent="0.35">
      <c r="A4391" s="204" t="s">
        <v>543</v>
      </c>
      <c r="B4391" t="s">
        <v>47</v>
      </c>
      <c r="C4391" s="201">
        <v>470600</v>
      </c>
      <c r="D4391" t="s">
        <v>211</v>
      </c>
    </row>
    <row r="4392" spans="1:4" x14ac:dyDescent="0.35">
      <c r="A4392" s="204" t="s">
        <v>543</v>
      </c>
      <c r="B4392" t="s">
        <v>47</v>
      </c>
      <c r="C4392" s="201">
        <v>470617</v>
      </c>
      <c r="D4392" t="s">
        <v>203</v>
      </c>
    </row>
    <row r="4393" spans="1:4" x14ac:dyDescent="0.35">
      <c r="A4393" s="204" t="s">
        <v>543</v>
      </c>
      <c r="B4393" t="s">
        <v>47</v>
      </c>
      <c r="C4393" s="201">
        <v>470618</v>
      </c>
      <c r="D4393" t="s">
        <v>202</v>
      </c>
    </row>
    <row r="4394" spans="1:4" x14ac:dyDescent="0.35">
      <c r="A4394" s="204" t="s">
        <v>543</v>
      </c>
      <c r="B4394" t="s">
        <v>47</v>
      </c>
      <c r="C4394" s="201">
        <v>470701</v>
      </c>
      <c r="D4394" t="s">
        <v>201</v>
      </c>
    </row>
    <row r="4395" spans="1:4" x14ac:dyDescent="0.35">
      <c r="A4395" s="204" t="s">
        <v>543</v>
      </c>
      <c r="B4395" t="s">
        <v>47</v>
      </c>
      <c r="C4395" s="201">
        <v>470703</v>
      </c>
      <c r="D4395" t="s">
        <v>200</v>
      </c>
    </row>
    <row r="4396" spans="1:4" x14ac:dyDescent="0.35">
      <c r="A4396" s="204" t="s">
        <v>543</v>
      </c>
      <c r="B4396" t="s">
        <v>47</v>
      </c>
      <c r="C4396" s="201">
        <v>470704</v>
      </c>
      <c r="D4396" t="s">
        <v>199</v>
      </c>
    </row>
    <row r="4397" spans="1:4" x14ac:dyDescent="0.35">
      <c r="A4397" s="204" t="s">
        <v>543</v>
      </c>
      <c r="B4397" t="s">
        <v>47</v>
      </c>
      <c r="C4397" s="201">
        <v>470705</v>
      </c>
      <c r="D4397" t="s">
        <v>198</v>
      </c>
    </row>
    <row r="4398" spans="1:4" x14ac:dyDescent="0.35">
      <c r="A4398" s="204" t="s">
        <v>543</v>
      </c>
      <c r="B4398" t="s">
        <v>47</v>
      </c>
      <c r="C4398" s="201">
        <v>470706</v>
      </c>
      <c r="D4398" t="s">
        <v>197</v>
      </c>
    </row>
    <row r="4399" spans="1:4" x14ac:dyDescent="0.35">
      <c r="A4399" s="204" t="s">
        <v>543</v>
      </c>
      <c r="B4399" t="s">
        <v>47</v>
      </c>
      <c r="C4399" s="201">
        <v>490101</v>
      </c>
      <c r="D4399" t="s">
        <v>493</v>
      </c>
    </row>
    <row r="4400" spans="1:4" x14ac:dyDescent="0.35">
      <c r="A4400" s="204" t="s">
        <v>543</v>
      </c>
      <c r="B4400" t="s">
        <v>47</v>
      </c>
      <c r="C4400" s="201">
        <v>490102</v>
      </c>
      <c r="D4400" t="s">
        <v>195</v>
      </c>
    </row>
    <row r="4401" spans="1:4" x14ac:dyDescent="0.35">
      <c r="A4401" s="204" t="s">
        <v>543</v>
      </c>
      <c r="B4401" t="s">
        <v>47</v>
      </c>
      <c r="C4401" s="201">
        <v>490104</v>
      </c>
      <c r="D4401" t="s">
        <v>492</v>
      </c>
    </row>
    <row r="4402" spans="1:4" x14ac:dyDescent="0.35">
      <c r="A4402" s="204" t="s">
        <v>543</v>
      </c>
      <c r="B4402" t="s">
        <v>47</v>
      </c>
      <c r="C4402" s="201">
        <v>490108</v>
      </c>
      <c r="D4402" t="s">
        <v>193</v>
      </c>
    </row>
    <row r="4403" spans="1:4" x14ac:dyDescent="0.35">
      <c r="A4403" s="204" t="s">
        <v>543</v>
      </c>
      <c r="B4403" t="s">
        <v>47</v>
      </c>
      <c r="C4403" s="201">
        <v>490205</v>
      </c>
      <c r="D4403" t="s">
        <v>192</v>
      </c>
    </row>
    <row r="4404" spans="1:4" x14ac:dyDescent="0.35">
      <c r="A4404" s="204" t="s">
        <v>543</v>
      </c>
      <c r="B4404" t="s">
        <v>47</v>
      </c>
      <c r="C4404" s="201">
        <v>490209</v>
      </c>
      <c r="D4404" t="s">
        <v>460</v>
      </c>
    </row>
    <row r="4405" spans="1:4" x14ac:dyDescent="0.35">
      <c r="A4405" s="204" t="s">
        <v>543</v>
      </c>
      <c r="B4405" t="s">
        <v>47</v>
      </c>
      <c r="C4405" s="201">
        <v>500401</v>
      </c>
      <c r="D4405" t="s">
        <v>491</v>
      </c>
    </row>
    <row r="4406" spans="1:4" x14ac:dyDescent="0.35">
      <c r="A4406" s="204" t="s">
        <v>543</v>
      </c>
      <c r="B4406" t="s">
        <v>47</v>
      </c>
      <c r="C4406" s="201">
        <v>500402</v>
      </c>
      <c r="D4406" t="s">
        <v>535</v>
      </c>
    </row>
    <row r="4407" spans="1:4" x14ac:dyDescent="0.35">
      <c r="A4407" s="204" t="s">
        <v>543</v>
      </c>
      <c r="B4407" t="s">
        <v>47</v>
      </c>
      <c r="C4407" s="201">
        <v>510001</v>
      </c>
      <c r="D4407" t="s">
        <v>190</v>
      </c>
    </row>
    <row r="4408" spans="1:4" x14ac:dyDescent="0.35">
      <c r="A4408" s="204" t="s">
        <v>543</v>
      </c>
      <c r="B4408" t="s">
        <v>47</v>
      </c>
      <c r="C4408" s="201">
        <v>510601</v>
      </c>
      <c r="D4408" t="s">
        <v>414</v>
      </c>
    </row>
    <row r="4409" spans="1:4" x14ac:dyDescent="0.35">
      <c r="A4409" s="204" t="s">
        <v>543</v>
      </c>
      <c r="B4409" t="s">
        <v>47</v>
      </c>
      <c r="C4409" s="201">
        <v>510701</v>
      </c>
      <c r="D4409" t="s">
        <v>187</v>
      </c>
    </row>
    <row r="4410" spans="1:4" x14ac:dyDescent="0.35">
      <c r="A4410" s="204" t="s">
        <v>543</v>
      </c>
      <c r="B4410" t="s">
        <v>47</v>
      </c>
      <c r="C4410" s="201">
        <v>510705</v>
      </c>
      <c r="D4410" t="s">
        <v>186</v>
      </c>
    </row>
    <row r="4411" spans="1:4" x14ac:dyDescent="0.35">
      <c r="A4411" s="204" t="s">
        <v>543</v>
      </c>
      <c r="B4411" t="s">
        <v>47</v>
      </c>
      <c r="C4411" s="201">
        <v>510706</v>
      </c>
      <c r="D4411" t="s">
        <v>185</v>
      </c>
    </row>
    <row r="4412" spans="1:4" x14ac:dyDescent="0.35">
      <c r="A4412" s="204" t="s">
        <v>543</v>
      </c>
      <c r="B4412" t="s">
        <v>47</v>
      </c>
      <c r="C4412" s="201">
        <v>510709</v>
      </c>
      <c r="D4412" t="s">
        <v>184</v>
      </c>
    </row>
    <row r="4413" spans="1:4" x14ac:dyDescent="0.35">
      <c r="A4413" s="204" t="s">
        <v>543</v>
      </c>
      <c r="B4413" t="s">
        <v>47</v>
      </c>
      <c r="C4413" s="201">
        <v>510710</v>
      </c>
      <c r="D4413" t="s">
        <v>183</v>
      </c>
    </row>
    <row r="4414" spans="1:4" x14ac:dyDescent="0.35">
      <c r="A4414" s="204" t="s">
        <v>543</v>
      </c>
      <c r="B4414" t="s">
        <v>47</v>
      </c>
      <c r="C4414" s="201">
        <v>510711</v>
      </c>
      <c r="D4414" t="s">
        <v>182</v>
      </c>
    </row>
    <row r="4415" spans="1:4" x14ac:dyDescent="0.35">
      <c r="A4415" s="204" t="s">
        <v>543</v>
      </c>
      <c r="B4415" t="s">
        <v>47</v>
      </c>
      <c r="C4415" s="201">
        <v>510712</v>
      </c>
      <c r="D4415" t="s">
        <v>181</v>
      </c>
    </row>
    <row r="4416" spans="1:4" x14ac:dyDescent="0.35">
      <c r="A4416" s="204" t="s">
        <v>543</v>
      </c>
      <c r="B4416" t="s">
        <v>47</v>
      </c>
      <c r="C4416" s="201">
        <v>510714</v>
      </c>
      <c r="D4416" t="s">
        <v>180</v>
      </c>
    </row>
    <row r="4417" spans="1:4" x14ac:dyDescent="0.35">
      <c r="A4417" s="204" t="s">
        <v>543</v>
      </c>
      <c r="B4417" t="s">
        <v>47</v>
      </c>
      <c r="C4417" s="201">
        <v>510716</v>
      </c>
      <c r="D4417" t="s">
        <v>179</v>
      </c>
    </row>
    <row r="4418" spans="1:4" x14ac:dyDescent="0.35">
      <c r="A4418" s="204" t="s">
        <v>543</v>
      </c>
      <c r="B4418" t="s">
        <v>47</v>
      </c>
      <c r="C4418" s="201">
        <v>510801</v>
      </c>
      <c r="D4418" t="s">
        <v>178</v>
      </c>
    </row>
    <row r="4419" spans="1:4" x14ac:dyDescent="0.35">
      <c r="A4419" s="204" t="s">
        <v>543</v>
      </c>
      <c r="B4419" t="s">
        <v>47</v>
      </c>
      <c r="C4419" s="201">
        <v>510803</v>
      </c>
      <c r="D4419" t="s">
        <v>177</v>
      </c>
    </row>
    <row r="4420" spans="1:4" x14ac:dyDescent="0.35">
      <c r="A4420" s="204" t="s">
        <v>543</v>
      </c>
      <c r="B4420" t="s">
        <v>47</v>
      </c>
      <c r="C4420" s="201">
        <v>510805</v>
      </c>
      <c r="D4420" t="s">
        <v>176</v>
      </c>
    </row>
    <row r="4421" spans="1:4" x14ac:dyDescent="0.35">
      <c r="A4421" s="204" t="s">
        <v>543</v>
      </c>
      <c r="B4421" t="s">
        <v>47</v>
      </c>
      <c r="C4421" s="201">
        <v>510806</v>
      </c>
      <c r="D4421" t="s">
        <v>175</v>
      </c>
    </row>
    <row r="4422" spans="1:4" x14ac:dyDescent="0.35">
      <c r="A4422" s="204" t="s">
        <v>543</v>
      </c>
      <c r="B4422" t="s">
        <v>47</v>
      </c>
      <c r="C4422" s="201">
        <v>510809</v>
      </c>
      <c r="D4422" t="s">
        <v>174</v>
      </c>
    </row>
    <row r="4423" spans="1:4" x14ac:dyDescent="0.35">
      <c r="A4423" s="204" t="s">
        <v>543</v>
      </c>
      <c r="B4423" t="s">
        <v>47</v>
      </c>
      <c r="C4423" s="201">
        <v>510811</v>
      </c>
      <c r="D4423" t="s">
        <v>173</v>
      </c>
    </row>
    <row r="4424" spans="1:4" x14ac:dyDescent="0.35">
      <c r="A4424" s="204" t="s">
        <v>543</v>
      </c>
      <c r="B4424" t="s">
        <v>47</v>
      </c>
      <c r="C4424" s="201">
        <v>510813</v>
      </c>
      <c r="D4424" t="s">
        <v>172</v>
      </c>
    </row>
    <row r="4425" spans="1:4" x14ac:dyDescent="0.35">
      <c r="A4425" s="204" t="s">
        <v>543</v>
      </c>
      <c r="B4425" t="s">
        <v>47</v>
      </c>
      <c r="C4425" s="201">
        <v>510901</v>
      </c>
      <c r="D4425" t="s">
        <v>171</v>
      </c>
    </row>
    <row r="4426" spans="1:4" x14ac:dyDescent="0.35">
      <c r="A4426" s="204" t="s">
        <v>543</v>
      </c>
      <c r="B4426" t="s">
        <v>47</v>
      </c>
      <c r="C4426" s="201">
        <v>510902</v>
      </c>
      <c r="D4426" t="s">
        <v>170</v>
      </c>
    </row>
    <row r="4427" spans="1:4" x14ac:dyDescent="0.35">
      <c r="A4427" s="204" t="s">
        <v>543</v>
      </c>
      <c r="B4427" t="s">
        <v>47</v>
      </c>
      <c r="C4427" s="201">
        <v>510906</v>
      </c>
      <c r="D4427" t="s">
        <v>169</v>
      </c>
    </row>
    <row r="4428" spans="1:4" x14ac:dyDescent="0.35">
      <c r="A4428" s="204" t="s">
        <v>543</v>
      </c>
      <c r="B4428" t="s">
        <v>47</v>
      </c>
      <c r="C4428" s="201">
        <v>510907</v>
      </c>
      <c r="D4428" t="s">
        <v>168</v>
      </c>
    </row>
    <row r="4429" spans="1:4" x14ac:dyDescent="0.35">
      <c r="A4429" s="204" t="s">
        <v>543</v>
      </c>
      <c r="B4429" t="s">
        <v>47</v>
      </c>
      <c r="C4429" s="201">
        <v>510908</v>
      </c>
      <c r="D4429" t="s">
        <v>167</v>
      </c>
    </row>
    <row r="4430" spans="1:4" x14ac:dyDescent="0.35">
      <c r="A4430" s="204" t="s">
        <v>543</v>
      </c>
      <c r="B4430" t="s">
        <v>47</v>
      </c>
      <c r="C4430" s="201">
        <v>510909</v>
      </c>
      <c r="D4430" t="s">
        <v>166</v>
      </c>
    </row>
    <row r="4431" spans="1:4" x14ac:dyDescent="0.35">
      <c r="A4431" s="204" t="s">
        <v>543</v>
      </c>
      <c r="B4431" t="s">
        <v>47</v>
      </c>
      <c r="C4431" s="201">
        <v>510910</v>
      </c>
      <c r="D4431" t="s">
        <v>165</v>
      </c>
    </row>
    <row r="4432" spans="1:4" x14ac:dyDescent="0.35">
      <c r="A4432" s="204" t="s">
        <v>543</v>
      </c>
      <c r="B4432" t="s">
        <v>47</v>
      </c>
      <c r="C4432" s="201">
        <v>510911</v>
      </c>
      <c r="D4432" t="s">
        <v>164</v>
      </c>
    </row>
    <row r="4433" spans="1:4" x14ac:dyDescent="0.35">
      <c r="A4433" s="204" t="s">
        <v>543</v>
      </c>
      <c r="B4433" t="s">
        <v>47</v>
      </c>
      <c r="C4433" s="201">
        <v>510915</v>
      </c>
      <c r="D4433" t="s">
        <v>163</v>
      </c>
    </row>
    <row r="4434" spans="1:4" x14ac:dyDescent="0.35">
      <c r="A4434" s="204" t="s">
        <v>543</v>
      </c>
      <c r="B4434" t="s">
        <v>47</v>
      </c>
      <c r="C4434" s="201">
        <v>510916</v>
      </c>
      <c r="D4434" t="s">
        <v>162</v>
      </c>
    </row>
    <row r="4435" spans="1:4" x14ac:dyDescent="0.35">
      <c r="A4435" s="204" t="s">
        <v>543</v>
      </c>
      <c r="B4435" t="s">
        <v>47</v>
      </c>
      <c r="C4435" s="201">
        <v>510919</v>
      </c>
      <c r="D4435" t="s">
        <v>161</v>
      </c>
    </row>
    <row r="4436" spans="1:4" x14ac:dyDescent="0.35">
      <c r="A4436" s="204" t="s">
        <v>543</v>
      </c>
      <c r="B4436" t="s">
        <v>47</v>
      </c>
      <c r="C4436" s="201">
        <v>510920</v>
      </c>
      <c r="D4436" t="s">
        <v>160</v>
      </c>
    </row>
    <row r="4437" spans="1:4" x14ac:dyDescent="0.35">
      <c r="A4437" s="204" t="s">
        <v>543</v>
      </c>
      <c r="B4437" t="s">
        <v>47</v>
      </c>
      <c r="C4437" s="201">
        <v>511009</v>
      </c>
      <c r="D4437" t="s">
        <v>159</v>
      </c>
    </row>
    <row r="4438" spans="1:4" x14ac:dyDescent="0.35">
      <c r="A4438" s="204" t="s">
        <v>543</v>
      </c>
      <c r="B4438" t="s">
        <v>47</v>
      </c>
      <c r="C4438" s="201">
        <v>511012</v>
      </c>
      <c r="D4438" t="s">
        <v>158</v>
      </c>
    </row>
    <row r="4439" spans="1:4" x14ac:dyDescent="0.35">
      <c r="A4439" s="204" t="s">
        <v>543</v>
      </c>
      <c r="B4439" t="s">
        <v>47</v>
      </c>
      <c r="C4439" s="201">
        <v>511502</v>
      </c>
      <c r="D4439" t="s">
        <v>489</v>
      </c>
    </row>
    <row r="4440" spans="1:4" x14ac:dyDescent="0.35">
      <c r="A4440" s="204" t="s">
        <v>543</v>
      </c>
      <c r="B4440" t="s">
        <v>47</v>
      </c>
      <c r="C4440" s="201">
        <v>511504</v>
      </c>
      <c r="D4440" t="s">
        <v>157</v>
      </c>
    </row>
    <row r="4441" spans="1:4" x14ac:dyDescent="0.35">
      <c r="A4441" s="204" t="s">
        <v>543</v>
      </c>
      <c r="B4441" t="s">
        <v>47</v>
      </c>
      <c r="C4441" s="201">
        <v>511801</v>
      </c>
      <c r="D4441" t="s">
        <v>454</v>
      </c>
    </row>
    <row r="4442" spans="1:4" x14ac:dyDescent="0.35">
      <c r="A4442" s="204" t="s">
        <v>543</v>
      </c>
      <c r="B4442" t="s">
        <v>47</v>
      </c>
      <c r="C4442" s="201">
        <v>511802</v>
      </c>
      <c r="D4442" t="s">
        <v>344</v>
      </c>
    </row>
    <row r="4443" spans="1:4" x14ac:dyDescent="0.35">
      <c r="A4443" s="204" t="s">
        <v>543</v>
      </c>
      <c r="B4443" t="s">
        <v>47</v>
      </c>
      <c r="C4443" s="201">
        <v>511803</v>
      </c>
      <c r="D4443" t="s">
        <v>343</v>
      </c>
    </row>
    <row r="4444" spans="1:4" x14ac:dyDescent="0.35">
      <c r="A4444" s="204" t="s">
        <v>543</v>
      </c>
      <c r="B4444" t="s">
        <v>47</v>
      </c>
      <c r="C4444" s="201">
        <v>511804</v>
      </c>
      <c r="D4444" t="s">
        <v>342</v>
      </c>
    </row>
    <row r="4445" spans="1:4" x14ac:dyDescent="0.35">
      <c r="A4445" s="204" t="s">
        <v>543</v>
      </c>
      <c r="B4445" t="s">
        <v>47</v>
      </c>
      <c r="C4445" s="201">
        <v>512201</v>
      </c>
      <c r="D4445" t="s">
        <v>156</v>
      </c>
    </row>
    <row r="4446" spans="1:4" x14ac:dyDescent="0.35">
      <c r="A4446" s="204" t="s">
        <v>543</v>
      </c>
      <c r="B4446" t="s">
        <v>47</v>
      </c>
      <c r="C4446" s="201">
        <v>512202</v>
      </c>
      <c r="D4446" t="s">
        <v>155</v>
      </c>
    </row>
    <row r="4447" spans="1:4" x14ac:dyDescent="0.35">
      <c r="A4447" s="204" t="s">
        <v>543</v>
      </c>
      <c r="B4447" t="s">
        <v>47</v>
      </c>
      <c r="C4447" s="201">
        <v>512206</v>
      </c>
      <c r="D4447" t="s">
        <v>154</v>
      </c>
    </row>
    <row r="4448" spans="1:4" x14ac:dyDescent="0.35">
      <c r="A4448" s="204" t="s">
        <v>543</v>
      </c>
      <c r="B4448" t="s">
        <v>47</v>
      </c>
      <c r="C4448" s="201">
        <v>512213</v>
      </c>
      <c r="D4448" t="s">
        <v>153</v>
      </c>
    </row>
    <row r="4449" spans="1:4" x14ac:dyDescent="0.35">
      <c r="A4449" s="204" t="s">
        <v>543</v>
      </c>
      <c r="B4449" t="s">
        <v>47</v>
      </c>
      <c r="C4449" s="201">
        <v>512601</v>
      </c>
      <c r="D4449" t="s">
        <v>152</v>
      </c>
    </row>
    <row r="4450" spans="1:4" x14ac:dyDescent="0.35">
      <c r="A4450" s="204" t="s">
        <v>543</v>
      </c>
      <c r="B4450" t="s">
        <v>47</v>
      </c>
      <c r="C4450" s="201">
        <v>513101</v>
      </c>
      <c r="D4450" t="s">
        <v>336</v>
      </c>
    </row>
    <row r="4451" spans="1:4" x14ac:dyDescent="0.35">
      <c r="A4451" s="204" t="s">
        <v>543</v>
      </c>
      <c r="B4451" t="s">
        <v>47</v>
      </c>
      <c r="C4451" s="201">
        <v>513103</v>
      </c>
      <c r="D4451" t="s">
        <v>335</v>
      </c>
    </row>
    <row r="4452" spans="1:4" x14ac:dyDescent="0.35">
      <c r="A4452" s="204" t="s">
        <v>543</v>
      </c>
      <c r="B4452" t="s">
        <v>47</v>
      </c>
      <c r="C4452" s="201">
        <v>513104</v>
      </c>
      <c r="D4452" t="s">
        <v>334</v>
      </c>
    </row>
    <row r="4453" spans="1:4" x14ac:dyDescent="0.35">
      <c r="A4453" s="204" t="s">
        <v>543</v>
      </c>
      <c r="B4453" t="s">
        <v>47</v>
      </c>
      <c r="C4453" s="201">
        <v>513501</v>
      </c>
      <c r="D4453" t="s">
        <v>150</v>
      </c>
    </row>
    <row r="4454" spans="1:4" x14ac:dyDescent="0.35">
      <c r="A4454" s="204" t="s">
        <v>543</v>
      </c>
      <c r="B4454" t="s">
        <v>47</v>
      </c>
      <c r="C4454" s="201">
        <v>513502</v>
      </c>
      <c r="D4454" t="s">
        <v>149</v>
      </c>
    </row>
    <row r="4455" spans="1:4" x14ac:dyDescent="0.35">
      <c r="A4455" s="204" t="s">
        <v>543</v>
      </c>
      <c r="B4455" t="s">
        <v>47</v>
      </c>
      <c r="C4455" s="201">
        <v>513503</v>
      </c>
      <c r="D4455" t="s">
        <v>148</v>
      </c>
    </row>
    <row r="4456" spans="1:4" x14ac:dyDescent="0.35">
      <c r="A4456" s="204" t="s">
        <v>543</v>
      </c>
      <c r="B4456" t="s">
        <v>47</v>
      </c>
      <c r="C4456" s="201">
        <v>513599</v>
      </c>
      <c r="D4456" t="s">
        <v>147</v>
      </c>
    </row>
    <row r="4457" spans="1:4" x14ac:dyDescent="0.35">
      <c r="A4457" s="204" t="s">
        <v>543</v>
      </c>
      <c r="B4457" t="s">
        <v>47</v>
      </c>
      <c r="C4457" s="201">
        <v>513602</v>
      </c>
      <c r="D4457" t="s">
        <v>413</v>
      </c>
    </row>
    <row r="4458" spans="1:4" x14ac:dyDescent="0.35">
      <c r="A4458" s="204" t="s">
        <v>543</v>
      </c>
      <c r="B4458" t="s">
        <v>47</v>
      </c>
      <c r="C4458" s="201">
        <v>513801</v>
      </c>
      <c r="D4458" t="s">
        <v>146</v>
      </c>
    </row>
    <row r="4459" spans="1:4" x14ac:dyDescent="0.35">
      <c r="A4459" s="204" t="s">
        <v>543</v>
      </c>
      <c r="B4459" t="s">
        <v>47</v>
      </c>
      <c r="C4459" s="201">
        <v>513902</v>
      </c>
      <c r="D4459" t="s">
        <v>145</v>
      </c>
    </row>
    <row r="4460" spans="1:4" x14ac:dyDescent="0.35">
      <c r="A4460" s="204" t="s">
        <v>543</v>
      </c>
      <c r="B4460" t="s">
        <v>47</v>
      </c>
      <c r="C4460" s="201">
        <v>513999</v>
      </c>
      <c r="D4460" t="s">
        <v>144</v>
      </c>
    </row>
    <row r="4461" spans="1:4" x14ac:dyDescent="0.35">
      <c r="A4461" s="204" t="s">
        <v>543</v>
      </c>
      <c r="B4461" t="s">
        <v>47</v>
      </c>
      <c r="C4461" s="201">
        <v>520101</v>
      </c>
      <c r="D4461" t="s">
        <v>488</v>
      </c>
    </row>
    <row r="4462" spans="1:4" x14ac:dyDescent="0.35">
      <c r="A4462" s="204" t="s">
        <v>543</v>
      </c>
      <c r="B4462" t="s">
        <v>47</v>
      </c>
      <c r="C4462" s="201">
        <v>520201</v>
      </c>
      <c r="D4462" t="s">
        <v>143</v>
      </c>
    </row>
    <row r="4463" spans="1:4" x14ac:dyDescent="0.35">
      <c r="A4463" s="204" t="s">
        <v>543</v>
      </c>
      <c r="B4463" t="s">
        <v>47</v>
      </c>
      <c r="C4463" s="201">
        <v>520203</v>
      </c>
      <c r="D4463" t="s">
        <v>142</v>
      </c>
    </row>
    <row r="4464" spans="1:4" x14ac:dyDescent="0.35">
      <c r="A4464" s="204" t="s">
        <v>543</v>
      </c>
      <c r="B4464" t="s">
        <v>47</v>
      </c>
      <c r="C4464" s="201">
        <v>520204</v>
      </c>
      <c r="D4464" t="s">
        <v>141</v>
      </c>
    </row>
    <row r="4465" spans="1:4" x14ac:dyDescent="0.35">
      <c r="A4465" s="204" t="s">
        <v>543</v>
      </c>
      <c r="B4465" t="s">
        <v>47</v>
      </c>
      <c r="C4465" s="201">
        <v>520205</v>
      </c>
      <c r="D4465" t="s">
        <v>140</v>
      </c>
    </row>
    <row r="4466" spans="1:4" x14ac:dyDescent="0.35">
      <c r="A4466" s="204" t="s">
        <v>543</v>
      </c>
      <c r="B4466" t="s">
        <v>47</v>
      </c>
      <c r="C4466" s="201">
        <v>520207</v>
      </c>
      <c r="D4466" t="s">
        <v>139</v>
      </c>
    </row>
    <row r="4467" spans="1:4" x14ac:dyDescent="0.35">
      <c r="A4467" s="204" t="s">
        <v>543</v>
      </c>
      <c r="B4467" t="s">
        <v>47</v>
      </c>
      <c r="C4467" s="201">
        <v>520208</v>
      </c>
      <c r="D4467" t="s">
        <v>138</v>
      </c>
    </row>
    <row r="4468" spans="1:4" x14ac:dyDescent="0.35">
      <c r="A4468" s="204" t="s">
        <v>543</v>
      </c>
      <c r="B4468" t="s">
        <v>47</v>
      </c>
      <c r="C4468" s="201">
        <v>520209</v>
      </c>
      <c r="D4468" t="s">
        <v>487</v>
      </c>
    </row>
    <row r="4469" spans="1:4" x14ac:dyDescent="0.35">
      <c r="A4469" s="204" t="s">
        <v>543</v>
      </c>
      <c r="B4469" t="s">
        <v>47</v>
      </c>
      <c r="C4469" s="201">
        <v>520211</v>
      </c>
      <c r="D4469" t="s">
        <v>486</v>
      </c>
    </row>
    <row r="4470" spans="1:4" x14ac:dyDescent="0.35">
      <c r="A4470" s="204" t="s">
        <v>543</v>
      </c>
      <c r="B4470" t="s">
        <v>47</v>
      </c>
      <c r="C4470" s="201">
        <v>520212</v>
      </c>
      <c r="D4470" t="s">
        <v>485</v>
      </c>
    </row>
    <row r="4471" spans="1:4" x14ac:dyDescent="0.35">
      <c r="A4471" s="204" t="s">
        <v>543</v>
      </c>
      <c r="B4471" t="s">
        <v>47</v>
      </c>
      <c r="C4471" s="201">
        <v>520213</v>
      </c>
      <c r="D4471" t="s">
        <v>137</v>
      </c>
    </row>
    <row r="4472" spans="1:4" x14ac:dyDescent="0.35">
      <c r="A4472" s="204" t="s">
        <v>543</v>
      </c>
      <c r="B4472" t="s">
        <v>47</v>
      </c>
      <c r="C4472" s="201">
        <v>520216</v>
      </c>
      <c r="D4472" t="s">
        <v>136</v>
      </c>
    </row>
    <row r="4473" spans="1:4" x14ac:dyDescent="0.35">
      <c r="A4473" s="204" t="s">
        <v>543</v>
      </c>
      <c r="B4473" t="s">
        <v>47</v>
      </c>
      <c r="C4473" s="201">
        <v>520301</v>
      </c>
      <c r="D4473" t="s">
        <v>484</v>
      </c>
    </row>
    <row r="4474" spans="1:4" x14ac:dyDescent="0.35">
      <c r="A4474" s="204" t="s">
        <v>543</v>
      </c>
      <c r="B4474" t="s">
        <v>47</v>
      </c>
      <c r="C4474" s="201">
        <v>520302</v>
      </c>
      <c r="D4474" t="s">
        <v>483</v>
      </c>
    </row>
    <row r="4475" spans="1:4" x14ac:dyDescent="0.35">
      <c r="A4475" s="204" t="s">
        <v>543</v>
      </c>
      <c r="B4475" t="s">
        <v>47</v>
      </c>
      <c r="C4475" s="201">
        <v>520401</v>
      </c>
      <c r="D4475" t="s">
        <v>135</v>
      </c>
    </row>
    <row r="4476" spans="1:4" x14ac:dyDescent="0.35">
      <c r="A4476" s="204" t="s">
        <v>543</v>
      </c>
      <c r="B4476" t="s">
        <v>47</v>
      </c>
      <c r="C4476" s="201">
        <v>520402</v>
      </c>
      <c r="D4476" t="s">
        <v>134</v>
      </c>
    </row>
    <row r="4477" spans="1:4" x14ac:dyDescent="0.35">
      <c r="A4477" s="204" t="s">
        <v>543</v>
      </c>
      <c r="B4477" t="s">
        <v>47</v>
      </c>
      <c r="C4477" s="201">
        <v>520406</v>
      </c>
      <c r="D4477" t="s">
        <v>331</v>
      </c>
    </row>
    <row r="4478" spans="1:4" x14ac:dyDescent="0.35">
      <c r="A4478" s="204" t="s">
        <v>543</v>
      </c>
      <c r="B4478" t="s">
        <v>47</v>
      </c>
      <c r="C4478" s="201">
        <v>520407</v>
      </c>
      <c r="D4478" t="s">
        <v>534</v>
      </c>
    </row>
    <row r="4479" spans="1:4" x14ac:dyDescent="0.35">
      <c r="A4479" s="204" t="s">
        <v>543</v>
      </c>
      <c r="B4479" t="s">
        <v>47</v>
      </c>
      <c r="C4479" s="201">
        <v>520408</v>
      </c>
      <c r="D4479" t="s">
        <v>330</v>
      </c>
    </row>
    <row r="4480" spans="1:4" x14ac:dyDescent="0.35">
      <c r="A4480" s="204" t="s">
        <v>543</v>
      </c>
      <c r="B4480" t="s">
        <v>47</v>
      </c>
      <c r="C4480" s="201">
        <v>520409</v>
      </c>
      <c r="D4480" t="s">
        <v>430</v>
      </c>
    </row>
    <row r="4481" spans="1:4" x14ac:dyDescent="0.35">
      <c r="A4481" s="204" t="s">
        <v>543</v>
      </c>
      <c r="B4481" t="s">
        <v>47</v>
      </c>
      <c r="C4481" s="201">
        <v>520410</v>
      </c>
      <c r="D4481" t="s">
        <v>329</v>
      </c>
    </row>
    <row r="4482" spans="1:4" x14ac:dyDescent="0.35">
      <c r="A4482" s="204" t="s">
        <v>543</v>
      </c>
      <c r="B4482" t="s">
        <v>47</v>
      </c>
      <c r="C4482" s="201">
        <v>520411</v>
      </c>
      <c r="D4482" t="s">
        <v>328</v>
      </c>
    </row>
    <row r="4483" spans="1:4" x14ac:dyDescent="0.35">
      <c r="A4483" s="204" t="s">
        <v>543</v>
      </c>
      <c r="B4483" t="s">
        <v>47</v>
      </c>
      <c r="C4483" s="201">
        <v>520701</v>
      </c>
      <c r="D4483" t="s">
        <v>482</v>
      </c>
    </row>
    <row r="4484" spans="1:4" x14ac:dyDescent="0.35">
      <c r="A4484" s="204" t="s">
        <v>543</v>
      </c>
      <c r="B4484" t="s">
        <v>47</v>
      </c>
      <c r="C4484" s="201">
        <v>520703</v>
      </c>
      <c r="D4484" t="s">
        <v>481</v>
      </c>
    </row>
    <row r="4485" spans="1:4" x14ac:dyDescent="0.35">
      <c r="A4485" s="204" t="s">
        <v>543</v>
      </c>
      <c r="B4485" t="s">
        <v>47</v>
      </c>
      <c r="C4485" s="201">
        <v>520901</v>
      </c>
      <c r="D4485" t="s">
        <v>133</v>
      </c>
    </row>
    <row r="4486" spans="1:4" x14ac:dyDescent="0.35">
      <c r="A4486" s="204" t="s">
        <v>543</v>
      </c>
      <c r="B4486" t="s">
        <v>47</v>
      </c>
      <c r="C4486" s="201">
        <v>520904</v>
      </c>
      <c r="D4486" t="s">
        <v>132</v>
      </c>
    </row>
    <row r="4487" spans="1:4" x14ac:dyDescent="0.35">
      <c r="A4487" s="204" t="s">
        <v>543</v>
      </c>
      <c r="B4487" t="s">
        <v>47</v>
      </c>
      <c r="C4487" s="201">
        <v>520905</v>
      </c>
      <c r="D4487" t="s">
        <v>131</v>
      </c>
    </row>
    <row r="4488" spans="1:4" x14ac:dyDescent="0.35">
      <c r="A4488" s="204" t="s">
        <v>543</v>
      </c>
      <c r="B4488" t="s">
        <v>47</v>
      </c>
      <c r="C4488" s="201">
        <v>520906</v>
      </c>
      <c r="D4488" t="s">
        <v>130</v>
      </c>
    </row>
    <row r="4489" spans="1:4" x14ac:dyDescent="0.35">
      <c r="A4489" s="204" t="s">
        <v>543</v>
      </c>
      <c r="B4489" t="s">
        <v>47</v>
      </c>
      <c r="C4489" s="201">
        <v>520907</v>
      </c>
      <c r="D4489" t="s">
        <v>326</v>
      </c>
    </row>
    <row r="4490" spans="1:4" x14ac:dyDescent="0.35">
      <c r="A4490" s="204" t="s">
        <v>543</v>
      </c>
      <c r="B4490" t="s">
        <v>47</v>
      </c>
      <c r="C4490" s="201">
        <v>520909</v>
      </c>
      <c r="D4490" t="s">
        <v>129</v>
      </c>
    </row>
    <row r="4491" spans="1:4" x14ac:dyDescent="0.35">
      <c r="A4491" s="204" t="s">
        <v>543</v>
      </c>
      <c r="B4491" t="s">
        <v>47</v>
      </c>
      <c r="C4491" s="201">
        <v>520999</v>
      </c>
      <c r="D4491" t="s">
        <v>127</v>
      </c>
    </row>
    <row r="4492" spans="1:4" x14ac:dyDescent="0.35">
      <c r="A4492" s="204" t="s">
        <v>543</v>
      </c>
      <c r="B4492" t="s">
        <v>47</v>
      </c>
      <c r="C4492" s="201">
        <v>521001</v>
      </c>
      <c r="D4492" t="s">
        <v>126</v>
      </c>
    </row>
    <row r="4493" spans="1:4" x14ac:dyDescent="0.35">
      <c r="A4493" s="204" t="s">
        <v>543</v>
      </c>
      <c r="B4493" t="s">
        <v>47</v>
      </c>
      <c r="C4493" s="201">
        <v>521099</v>
      </c>
      <c r="D4493" t="s">
        <v>533</v>
      </c>
    </row>
    <row r="4494" spans="1:4" x14ac:dyDescent="0.35">
      <c r="A4494" s="204" t="s">
        <v>543</v>
      </c>
      <c r="B4494" t="s">
        <v>47</v>
      </c>
      <c r="C4494" s="201">
        <v>521101</v>
      </c>
      <c r="D4494" t="s">
        <v>480</v>
      </c>
    </row>
    <row r="4495" spans="1:4" x14ac:dyDescent="0.35">
      <c r="A4495" s="204" t="s">
        <v>543</v>
      </c>
      <c r="B4495" t="s">
        <v>47</v>
      </c>
      <c r="C4495" s="201">
        <v>521401</v>
      </c>
      <c r="D4495" t="s">
        <v>125</v>
      </c>
    </row>
    <row r="4496" spans="1:4" x14ac:dyDescent="0.35">
      <c r="A4496" s="204" t="s">
        <v>543</v>
      </c>
      <c r="B4496" t="s">
        <v>47</v>
      </c>
      <c r="C4496" s="201">
        <v>521501</v>
      </c>
      <c r="D4496" t="s">
        <v>324</v>
      </c>
    </row>
    <row r="4497" spans="1:4" x14ac:dyDescent="0.35">
      <c r="A4497" s="204" t="s">
        <v>543</v>
      </c>
      <c r="B4497" t="s">
        <v>47</v>
      </c>
      <c r="C4497" s="201">
        <v>521601</v>
      </c>
      <c r="D4497" t="s">
        <v>479</v>
      </c>
    </row>
    <row r="4498" spans="1:4" x14ac:dyDescent="0.35">
      <c r="A4498" s="204" t="s">
        <v>543</v>
      </c>
      <c r="B4498" t="s">
        <v>47</v>
      </c>
      <c r="C4498" s="201">
        <v>521701</v>
      </c>
      <c r="D4498" t="s">
        <v>478</v>
      </c>
    </row>
    <row r="4499" spans="1:4" x14ac:dyDescent="0.35">
      <c r="A4499" s="204" t="s">
        <v>543</v>
      </c>
      <c r="B4499" t="s">
        <v>47</v>
      </c>
      <c r="C4499" s="201">
        <v>521803</v>
      </c>
      <c r="D4499" t="s">
        <v>124</v>
      </c>
    </row>
    <row r="4500" spans="1:4" x14ac:dyDescent="0.35">
      <c r="A4500" s="204" t="s">
        <v>543</v>
      </c>
      <c r="B4500" t="s">
        <v>47</v>
      </c>
      <c r="C4500" s="201">
        <v>521804</v>
      </c>
      <c r="D4500" t="s">
        <v>123</v>
      </c>
    </row>
    <row r="4501" spans="1:4" x14ac:dyDescent="0.35">
      <c r="A4501" s="204" t="s">
        <v>543</v>
      </c>
      <c r="B4501" t="s">
        <v>47</v>
      </c>
      <c r="C4501" s="201">
        <v>521899</v>
      </c>
      <c r="D4501" t="s">
        <v>122</v>
      </c>
    </row>
    <row r="4502" spans="1:4" x14ac:dyDescent="0.35">
      <c r="A4502" s="204" t="s">
        <v>543</v>
      </c>
      <c r="B4502" t="s">
        <v>47</v>
      </c>
      <c r="C4502" s="201">
        <v>521901</v>
      </c>
      <c r="D4502" t="s">
        <v>532</v>
      </c>
    </row>
    <row r="4503" spans="1:4" x14ac:dyDescent="0.35">
      <c r="A4503" s="204" t="s">
        <v>543</v>
      </c>
      <c r="B4503" t="s">
        <v>47</v>
      </c>
      <c r="C4503" s="201">
        <v>521903</v>
      </c>
      <c r="D4503" t="s">
        <v>412</v>
      </c>
    </row>
    <row r="4504" spans="1:4" x14ac:dyDescent="0.35">
      <c r="A4504" s="204" t="s">
        <v>543</v>
      </c>
      <c r="B4504" t="s">
        <v>47</v>
      </c>
      <c r="C4504" s="201">
        <v>521909</v>
      </c>
      <c r="D4504" t="s">
        <v>121</v>
      </c>
    </row>
    <row r="4505" spans="1:4" x14ac:dyDescent="0.35">
      <c r="A4505" s="204" t="s">
        <v>543</v>
      </c>
      <c r="B4505" t="s">
        <v>47</v>
      </c>
      <c r="C4505" s="201">
        <v>522001</v>
      </c>
      <c r="D4505" t="s">
        <v>531</v>
      </c>
    </row>
    <row r="4506" spans="1:4" x14ac:dyDescent="0.35">
      <c r="A4506" s="204" t="s">
        <v>543</v>
      </c>
      <c r="B4506" t="s">
        <v>47</v>
      </c>
      <c r="C4506" s="201">
        <v>999999</v>
      </c>
      <c r="D4506" t="s">
        <v>120</v>
      </c>
    </row>
    <row r="4507" spans="1:4" x14ac:dyDescent="0.35">
      <c r="A4507" s="204" t="s">
        <v>542</v>
      </c>
      <c r="B4507" t="s">
        <v>85</v>
      </c>
      <c r="C4507" s="203" t="s">
        <v>320</v>
      </c>
      <c r="D4507" t="s">
        <v>319</v>
      </c>
    </row>
    <row r="4508" spans="1:4" x14ac:dyDescent="0.35">
      <c r="A4508" s="204" t="s">
        <v>542</v>
      </c>
      <c r="B4508" t="s">
        <v>85</v>
      </c>
      <c r="C4508" s="203" t="s">
        <v>314</v>
      </c>
      <c r="D4508" t="s">
        <v>313</v>
      </c>
    </row>
    <row r="4509" spans="1:4" x14ac:dyDescent="0.35">
      <c r="A4509" s="204" t="s">
        <v>542</v>
      </c>
      <c r="B4509" t="s">
        <v>85</v>
      </c>
      <c r="C4509" s="203" t="s">
        <v>477</v>
      </c>
      <c r="D4509" t="s">
        <v>476</v>
      </c>
    </row>
    <row r="4510" spans="1:4" x14ac:dyDescent="0.35">
      <c r="A4510" s="204" t="s">
        <v>542</v>
      </c>
      <c r="B4510" t="s">
        <v>85</v>
      </c>
      <c r="C4510" s="203" t="s">
        <v>475</v>
      </c>
      <c r="D4510" t="s">
        <v>474</v>
      </c>
    </row>
    <row r="4511" spans="1:4" x14ac:dyDescent="0.35">
      <c r="A4511" s="204" t="s">
        <v>542</v>
      </c>
      <c r="B4511" t="s">
        <v>85</v>
      </c>
      <c r="C4511" s="203" t="s">
        <v>312</v>
      </c>
      <c r="D4511" t="s">
        <v>311</v>
      </c>
    </row>
    <row r="4512" spans="1:4" x14ac:dyDescent="0.35">
      <c r="A4512" s="204" t="s">
        <v>542</v>
      </c>
      <c r="B4512" t="s">
        <v>85</v>
      </c>
      <c r="C4512" s="203" t="s">
        <v>453</v>
      </c>
      <c r="D4512" t="s">
        <v>452</v>
      </c>
    </row>
    <row r="4513" spans="1:4" x14ac:dyDescent="0.35">
      <c r="A4513" s="204" t="s">
        <v>542</v>
      </c>
      <c r="B4513" t="s">
        <v>85</v>
      </c>
      <c r="C4513" s="203" t="s">
        <v>451</v>
      </c>
      <c r="D4513" t="s">
        <v>450</v>
      </c>
    </row>
    <row r="4514" spans="1:4" x14ac:dyDescent="0.35">
      <c r="A4514" s="204" t="s">
        <v>542</v>
      </c>
      <c r="B4514" t="s">
        <v>85</v>
      </c>
      <c r="C4514" s="203" t="s">
        <v>449</v>
      </c>
      <c r="D4514" t="s">
        <v>448</v>
      </c>
    </row>
    <row r="4515" spans="1:4" x14ac:dyDescent="0.35">
      <c r="A4515" s="204" t="s">
        <v>542</v>
      </c>
      <c r="B4515" t="s">
        <v>85</v>
      </c>
      <c r="C4515" s="203" t="s">
        <v>447</v>
      </c>
      <c r="D4515" t="s">
        <v>446</v>
      </c>
    </row>
    <row r="4516" spans="1:4" x14ac:dyDescent="0.35">
      <c r="A4516" s="204" t="s">
        <v>542</v>
      </c>
      <c r="B4516" t="s">
        <v>85</v>
      </c>
      <c r="C4516" s="203" t="s">
        <v>445</v>
      </c>
      <c r="D4516" t="s">
        <v>444</v>
      </c>
    </row>
    <row r="4517" spans="1:4" x14ac:dyDescent="0.35">
      <c r="A4517" s="204" t="s">
        <v>542</v>
      </c>
      <c r="B4517" t="s">
        <v>85</v>
      </c>
      <c r="C4517" s="203" t="s">
        <v>443</v>
      </c>
      <c r="D4517" t="s">
        <v>442</v>
      </c>
    </row>
    <row r="4518" spans="1:4" x14ac:dyDescent="0.35">
      <c r="A4518" s="204" t="s">
        <v>542</v>
      </c>
      <c r="B4518" t="s">
        <v>85</v>
      </c>
      <c r="C4518" s="203" t="s">
        <v>310</v>
      </c>
      <c r="D4518" t="s">
        <v>309</v>
      </c>
    </row>
    <row r="4519" spans="1:4" x14ac:dyDescent="0.35">
      <c r="A4519" s="204" t="s">
        <v>542</v>
      </c>
      <c r="B4519" t="s">
        <v>85</v>
      </c>
      <c r="C4519" s="203" t="s">
        <v>308</v>
      </c>
      <c r="D4519" t="s">
        <v>307</v>
      </c>
    </row>
    <row r="4520" spans="1:4" x14ac:dyDescent="0.35">
      <c r="A4520" s="204" t="s">
        <v>542</v>
      </c>
      <c r="B4520" t="s">
        <v>85</v>
      </c>
      <c r="C4520" s="203" t="s">
        <v>306</v>
      </c>
      <c r="D4520" t="s">
        <v>305</v>
      </c>
    </row>
    <row r="4521" spans="1:4" x14ac:dyDescent="0.35">
      <c r="A4521" s="204" t="s">
        <v>542</v>
      </c>
      <c r="B4521" t="s">
        <v>85</v>
      </c>
      <c r="C4521" s="203" t="s">
        <v>304</v>
      </c>
      <c r="D4521" t="s">
        <v>303</v>
      </c>
    </row>
    <row r="4522" spans="1:4" x14ac:dyDescent="0.35">
      <c r="A4522" s="204" t="s">
        <v>542</v>
      </c>
      <c r="B4522" t="s">
        <v>85</v>
      </c>
      <c r="C4522" s="203" t="s">
        <v>405</v>
      </c>
      <c r="D4522" t="s">
        <v>404</v>
      </c>
    </row>
    <row r="4523" spans="1:4" x14ac:dyDescent="0.35">
      <c r="A4523" s="204" t="s">
        <v>542</v>
      </c>
      <c r="B4523" t="s">
        <v>85</v>
      </c>
      <c r="C4523" s="203" t="s">
        <v>403</v>
      </c>
      <c r="D4523" t="s">
        <v>402</v>
      </c>
    </row>
    <row r="4524" spans="1:4" x14ac:dyDescent="0.35">
      <c r="A4524" s="204" t="s">
        <v>542</v>
      </c>
      <c r="B4524" t="s">
        <v>85</v>
      </c>
      <c r="C4524" s="203" t="s">
        <v>302</v>
      </c>
      <c r="D4524" t="s">
        <v>301</v>
      </c>
    </row>
    <row r="4525" spans="1:4" x14ac:dyDescent="0.35">
      <c r="A4525" s="204" t="s">
        <v>542</v>
      </c>
      <c r="B4525" t="s">
        <v>85</v>
      </c>
      <c r="C4525" s="203" t="s">
        <v>300</v>
      </c>
      <c r="D4525" t="s">
        <v>299</v>
      </c>
    </row>
    <row r="4526" spans="1:4" x14ac:dyDescent="0.35">
      <c r="A4526" s="204" t="s">
        <v>542</v>
      </c>
      <c r="B4526" t="s">
        <v>85</v>
      </c>
      <c r="C4526" s="203" t="s">
        <v>399</v>
      </c>
      <c r="D4526" t="s">
        <v>398</v>
      </c>
    </row>
    <row r="4527" spans="1:4" x14ac:dyDescent="0.35">
      <c r="A4527" s="204" t="s">
        <v>542</v>
      </c>
      <c r="B4527" t="s">
        <v>85</v>
      </c>
      <c r="C4527" s="201">
        <v>110103</v>
      </c>
      <c r="D4527" t="s">
        <v>292</v>
      </c>
    </row>
    <row r="4528" spans="1:4" x14ac:dyDescent="0.35">
      <c r="A4528" s="204" t="s">
        <v>542</v>
      </c>
      <c r="B4528" t="s">
        <v>85</v>
      </c>
      <c r="C4528" s="201">
        <v>110201</v>
      </c>
      <c r="D4528" t="s">
        <v>291</v>
      </c>
    </row>
    <row r="4529" spans="1:4" x14ac:dyDescent="0.35">
      <c r="A4529" s="204" t="s">
        <v>542</v>
      </c>
      <c r="B4529" t="s">
        <v>85</v>
      </c>
      <c r="C4529" s="201">
        <v>110202</v>
      </c>
      <c r="D4529" t="s">
        <v>290</v>
      </c>
    </row>
    <row r="4530" spans="1:4" x14ac:dyDescent="0.35">
      <c r="A4530" s="204" t="s">
        <v>542</v>
      </c>
      <c r="B4530" t="s">
        <v>85</v>
      </c>
      <c r="C4530" s="201">
        <v>110301</v>
      </c>
      <c r="D4530" t="s">
        <v>289</v>
      </c>
    </row>
    <row r="4531" spans="1:4" x14ac:dyDescent="0.35">
      <c r="A4531" s="204" t="s">
        <v>542</v>
      </c>
      <c r="B4531" t="s">
        <v>85</v>
      </c>
      <c r="C4531" s="201">
        <v>110501</v>
      </c>
      <c r="D4531" t="s">
        <v>395</v>
      </c>
    </row>
    <row r="4532" spans="1:4" x14ac:dyDescent="0.35">
      <c r="A4532" s="204" t="s">
        <v>542</v>
      </c>
      <c r="B4532" t="s">
        <v>85</v>
      </c>
      <c r="C4532" s="201">
        <v>110701</v>
      </c>
      <c r="D4532" t="s">
        <v>394</v>
      </c>
    </row>
    <row r="4533" spans="1:4" x14ac:dyDescent="0.35">
      <c r="A4533" s="204" t="s">
        <v>542</v>
      </c>
      <c r="B4533" t="s">
        <v>85</v>
      </c>
      <c r="C4533" s="201">
        <v>110802</v>
      </c>
      <c r="D4533" t="s">
        <v>288</v>
      </c>
    </row>
    <row r="4534" spans="1:4" x14ac:dyDescent="0.35">
      <c r="A4534" s="204" t="s">
        <v>542</v>
      </c>
      <c r="B4534" t="s">
        <v>85</v>
      </c>
      <c r="C4534" s="201">
        <v>110901</v>
      </c>
      <c r="D4534" t="s">
        <v>393</v>
      </c>
    </row>
    <row r="4535" spans="1:4" x14ac:dyDescent="0.35">
      <c r="A4535" s="204" t="s">
        <v>542</v>
      </c>
      <c r="B4535" t="s">
        <v>85</v>
      </c>
      <c r="C4535" s="201">
        <v>110902</v>
      </c>
      <c r="D4535" t="s">
        <v>392</v>
      </c>
    </row>
    <row r="4536" spans="1:4" x14ac:dyDescent="0.35">
      <c r="A4536" s="204" t="s">
        <v>542</v>
      </c>
      <c r="B4536" t="s">
        <v>85</v>
      </c>
      <c r="C4536" s="201">
        <v>111001</v>
      </c>
      <c r="D4536" t="s">
        <v>287</v>
      </c>
    </row>
    <row r="4537" spans="1:4" x14ac:dyDescent="0.35">
      <c r="A4537" s="204" t="s">
        <v>542</v>
      </c>
      <c r="B4537" t="s">
        <v>85</v>
      </c>
      <c r="C4537" s="201">
        <v>111002</v>
      </c>
      <c r="D4537" t="s">
        <v>286</v>
      </c>
    </row>
    <row r="4538" spans="1:4" x14ac:dyDescent="0.35">
      <c r="A4538" s="204" t="s">
        <v>542</v>
      </c>
      <c r="B4538" t="s">
        <v>85</v>
      </c>
      <c r="C4538" s="201">
        <v>111003</v>
      </c>
      <c r="D4538" t="s">
        <v>285</v>
      </c>
    </row>
    <row r="4539" spans="1:4" x14ac:dyDescent="0.35">
      <c r="A4539" s="204" t="s">
        <v>542</v>
      </c>
      <c r="B4539" t="s">
        <v>85</v>
      </c>
      <c r="C4539" s="201">
        <v>111006</v>
      </c>
      <c r="D4539" t="s">
        <v>284</v>
      </c>
    </row>
    <row r="4540" spans="1:4" x14ac:dyDescent="0.35">
      <c r="A4540" s="204" t="s">
        <v>542</v>
      </c>
      <c r="B4540" t="s">
        <v>85</v>
      </c>
      <c r="C4540" s="201">
        <v>120412</v>
      </c>
      <c r="D4540" t="s">
        <v>278</v>
      </c>
    </row>
    <row r="4541" spans="1:4" x14ac:dyDescent="0.35">
      <c r="A4541" s="204" t="s">
        <v>542</v>
      </c>
      <c r="B4541" t="s">
        <v>85</v>
      </c>
      <c r="C4541" s="201">
        <v>120501</v>
      </c>
      <c r="D4541" t="s">
        <v>274</v>
      </c>
    </row>
    <row r="4542" spans="1:4" x14ac:dyDescent="0.35">
      <c r="A4542" s="204" t="s">
        <v>542</v>
      </c>
      <c r="B4542" t="s">
        <v>85</v>
      </c>
      <c r="C4542" s="201">
        <v>129999</v>
      </c>
      <c r="D4542" t="s">
        <v>528</v>
      </c>
    </row>
    <row r="4543" spans="1:4" x14ac:dyDescent="0.35">
      <c r="A4543" s="204" t="s">
        <v>542</v>
      </c>
      <c r="B4543" t="s">
        <v>85</v>
      </c>
      <c r="C4543" s="201">
        <v>130201</v>
      </c>
      <c r="D4543" t="s">
        <v>389</v>
      </c>
    </row>
    <row r="4544" spans="1:4" x14ac:dyDescent="0.35">
      <c r="A4544" s="204" t="s">
        <v>542</v>
      </c>
      <c r="B4544" t="s">
        <v>85</v>
      </c>
      <c r="C4544" s="201">
        <v>131102</v>
      </c>
      <c r="D4544" t="s">
        <v>268</v>
      </c>
    </row>
    <row r="4545" spans="1:4" x14ac:dyDescent="0.35">
      <c r="A4545" s="204" t="s">
        <v>542</v>
      </c>
      <c r="B4545" t="s">
        <v>85</v>
      </c>
      <c r="C4545" s="201">
        <v>131199</v>
      </c>
      <c r="D4545" t="s">
        <v>267</v>
      </c>
    </row>
    <row r="4546" spans="1:4" x14ac:dyDescent="0.35">
      <c r="A4546" s="204" t="s">
        <v>542</v>
      </c>
      <c r="B4546" t="s">
        <v>85</v>
      </c>
      <c r="C4546" s="201">
        <v>131201</v>
      </c>
      <c r="D4546" t="s">
        <v>388</v>
      </c>
    </row>
    <row r="4547" spans="1:4" x14ac:dyDescent="0.35">
      <c r="A4547" s="204" t="s">
        <v>542</v>
      </c>
      <c r="B4547" t="s">
        <v>85</v>
      </c>
      <c r="C4547" s="201">
        <v>131206</v>
      </c>
      <c r="D4547" t="s">
        <v>387</v>
      </c>
    </row>
    <row r="4548" spans="1:4" x14ac:dyDescent="0.35">
      <c r="A4548" s="204" t="s">
        <v>542</v>
      </c>
      <c r="B4548" t="s">
        <v>85</v>
      </c>
      <c r="C4548" s="201">
        <v>131207</v>
      </c>
      <c r="D4548" t="s">
        <v>386</v>
      </c>
    </row>
    <row r="4549" spans="1:4" x14ac:dyDescent="0.35">
      <c r="A4549" s="204" t="s">
        <v>542</v>
      </c>
      <c r="B4549" t="s">
        <v>85</v>
      </c>
      <c r="C4549" s="201">
        <v>131208</v>
      </c>
      <c r="D4549" t="s">
        <v>385</v>
      </c>
    </row>
    <row r="4550" spans="1:4" x14ac:dyDescent="0.35">
      <c r="A4550" s="204" t="s">
        <v>542</v>
      </c>
      <c r="B4550" t="s">
        <v>85</v>
      </c>
      <c r="C4550" s="201">
        <v>131209</v>
      </c>
      <c r="D4550" t="s">
        <v>384</v>
      </c>
    </row>
    <row r="4551" spans="1:4" x14ac:dyDescent="0.35">
      <c r="A4551" s="204" t="s">
        <v>542</v>
      </c>
      <c r="B4551" t="s">
        <v>85</v>
      </c>
      <c r="C4551" s="201">
        <v>131210</v>
      </c>
      <c r="D4551" t="s">
        <v>383</v>
      </c>
    </row>
    <row r="4552" spans="1:4" x14ac:dyDescent="0.35">
      <c r="A4552" s="204" t="s">
        <v>542</v>
      </c>
      <c r="B4552" t="s">
        <v>85</v>
      </c>
      <c r="C4552" s="201">
        <v>131211</v>
      </c>
      <c r="D4552" t="s">
        <v>382</v>
      </c>
    </row>
    <row r="4553" spans="1:4" x14ac:dyDescent="0.35">
      <c r="A4553" s="204" t="s">
        <v>542</v>
      </c>
      <c r="B4553" t="s">
        <v>85</v>
      </c>
      <c r="C4553" s="201">
        <v>131212</v>
      </c>
      <c r="D4553" t="s">
        <v>381</v>
      </c>
    </row>
    <row r="4554" spans="1:4" x14ac:dyDescent="0.35">
      <c r="A4554" s="204" t="s">
        <v>542</v>
      </c>
      <c r="B4554" t="s">
        <v>85</v>
      </c>
      <c r="C4554" s="201">
        <v>131314</v>
      </c>
      <c r="D4554" t="s">
        <v>425</v>
      </c>
    </row>
    <row r="4555" spans="1:4" x14ac:dyDescent="0.35">
      <c r="A4555" s="204" t="s">
        <v>542</v>
      </c>
      <c r="B4555" t="s">
        <v>85</v>
      </c>
      <c r="C4555" s="201">
        <v>131401</v>
      </c>
      <c r="D4555" t="s">
        <v>380</v>
      </c>
    </row>
    <row r="4556" spans="1:4" x14ac:dyDescent="0.35">
      <c r="A4556" s="204" t="s">
        <v>542</v>
      </c>
      <c r="B4556" t="s">
        <v>85</v>
      </c>
      <c r="C4556" s="201">
        <v>131402</v>
      </c>
      <c r="D4556" t="s">
        <v>379</v>
      </c>
    </row>
    <row r="4557" spans="1:4" x14ac:dyDescent="0.35">
      <c r="A4557" s="204" t="s">
        <v>542</v>
      </c>
      <c r="B4557" t="s">
        <v>85</v>
      </c>
      <c r="C4557" s="201">
        <v>131499</v>
      </c>
      <c r="D4557" t="s">
        <v>378</v>
      </c>
    </row>
    <row r="4558" spans="1:4" x14ac:dyDescent="0.35">
      <c r="A4558" s="204" t="s">
        <v>542</v>
      </c>
      <c r="B4558" t="s">
        <v>85</v>
      </c>
      <c r="C4558" s="201">
        <v>150000</v>
      </c>
      <c r="D4558" t="s">
        <v>471</v>
      </c>
    </row>
    <row r="4559" spans="1:4" x14ac:dyDescent="0.35">
      <c r="A4559" s="204" t="s">
        <v>542</v>
      </c>
      <c r="B4559" t="s">
        <v>85</v>
      </c>
      <c r="C4559" s="201">
        <v>150101</v>
      </c>
      <c r="D4559" t="s">
        <v>266</v>
      </c>
    </row>
    <row r="4560" spans="1:4" x14ac:dyDescent="0.35">
      <c r="A4560" s="204" t="s">
        <v>542</v>
      </c>
      <c r="B4560" t="s">
        <v>85</v>
      </c>
      <c r="C4560" s="201">
        <v>150201</v>
      </c>
      <c r="D4560" t="s">
        <v>539</v>
      </c>
    </row>
    <row r="4561" spans="1:4" x14ac:dyDescent="0.35">
      <c r="A4561" s="204" t="s">
        <v>542</v>
      </c>
      <c r="B4561" t="s">
        <v>85</v>
      </c>
      <c r="C4561" s="201">
        <v>150303</v>
      </c>
      <c r="D4561" t="s">
        <v>377</v>
      </c>
    </row>
    <row r="4562" spans="1:4" x14ac:dyDescent="0.35">
      <c r="A4562" s="204" t="s">
        <v>542</v>
      </c>
      <c r="B4562" t="s">
        <v>85</v>
      </c>
      <c r="C4562" s="201">
        <v>150306</v>
      </c>
      <c r="D4562" t="s">
        <v>376</v>
      </c>
    </row>
    <row r="4563" spans="1:4" x14ac:dyDescent="0.35">
      <c r="A4563" s="204" t="s">
        <v>542</v>
      </c>
      <c r="B4563" t="s">
        <v>85</v>
      </c>
      <c r="C4563" s="201">
        <v>150401</v>
      </c>
      <c r="D4563" t="s">
        <v>375</v>
      </c>
    </row>
    <row r="4564" spans="1:4" x14ac:dyDescent="0.35">
      <c r="A4564" s="204" t="s">
        <v>542</v>
      </c>
      <c r="B4564" t="s">
        <v>85</v>
      </c>
      <c r="C4564" s="201">
        <v>150403</v>
      </c>
      <c r="D4564" t="s">
        <v>374</v>
      </c>
    </row>
    <row r="4565" spans="1:4" x14ac:dyDescent="0.35">
      <c r="A4565" s="204" t="s">
        <v>542</v>
      </c>
      <c r="B4565" t="s">
        <v>85</v>
      </c>
      <c r="C4565" s="201">
        <v>150506</v>
      </c>
      <c r="D4565" t="s">
        <v>265</v>
      </c>
    </row>
    <row r="4566" spans="1:4" x14ac:dyDescent="0.35">
      <c r="A4566" s="204" t="s">
        <v>542</v>
      </c>
      <c r="B4566" t="s">
        <v>85</v>
      </c>
      <c r="C4566" s="201">
        <v>150507</v>
      </c>
      <c r="D4566" t="s">
        <v>264</v>
      </c>
    </row>
    <row r="4567" spans="1:4" x14ac:dyDescent="0.35">
      <c r="A4567" s="204" t="s">
        <v>542</v>
      </c>
      <c r="B4567" t="s">
        <v>85</v>
      </c>
      <c r="C4567" s="201">
        <v>150508</v>
      </c>
      <c r="D4567" t="s">
        <v>263</v>
      </c>
    </row>
    <row r="4568" spans="1:4" x14ac:dyDescent="0.35">
      <c r="A4568" s="204" t="s">
        <v>542</v>
      </c>
      <c r="B4568" t="s">
        <v>85</v>
      </c>
      <c r="C4568" s="201">
        <v>150701</v>
      </c>
      <c r="D4568" t="s">
        <v>262</v>
      </c>
    </row>
    <row r="4569" spans="1:4" x14ac:dyDescent="0.35">
      <c r="A4569" s="204" t="s">
        <v>542</v>
      </c>
      <c r="B4569" t="s">
        <v>85</v>
      </c>
      <c r="C4569" s="201">
        <v>150705</v>
      </c>
      <c r="D4569" t="s">
        <v>261</v>
      </c>
    </row>
    <row r="4570" spans="1:4" x14ac:dyDescent="0.35">
      <c r="A4570" s="204" t="s">
        <v>542</v>
      </c>
      <c r="B4570" t="s">
        <v>85</v>
      </c>
      <c r="C4570" s="201">
        <v>151001</v>
      </c>
      <c r="D4570" t="s">
        <v>538</v>
      </c>
    </row>
    <row r="4571" spans="1:4" x14ac:dyDescent="0.35">
      <c r="A4571" s="204" t="s">
        <v>542</v>
      </c>
      <c r="B4571" t="s">
        <v>85</v>
      </c>
      <c r="C4571" s="201">
        <v>151102</v>
      </c>
      <c r="D4571" t="s">
        <v>514</v>
      </c>
    </row>
    <row r="4572" spans="1:4" x14ac:dyDescent="0.35">
      <c r="A4572" s="204" t="s">
        <v>542</v>
      </c>
      <c r="B4572" t="s">
        <v>85</v>
      </c>
      <c r="C4572" s="201">
        <v>151301</v>
      </c>
      <c r="D4572" t="s">
        <v>258</v>
      </c>
    </row>
    <row r="4573" spans="1:4" x14ac:dyDescent="0.35">
      <c r="A4573" s="204" t="s">
        <v>542</v>
      </c>
      <c r="B4573" t="s">
        <v>85</v>
      </c>
      <c r="C4573" s="201">
        <v>151302</v>
      </c>
      <c r="D4573" t="s">
        <v>257</v>
      </c>
    </row>
    <row r="4574" spans="1:4" x14ac:dyDescent="0.35">
      <c r="A4574" s="204" t="s">
        <v>542</v>
      </c>
      <c r="B4574" t="s">
        <v>85</v>
      </c>
      <c r="C4574" s="201">
        <v>151305</v>
      </c>
      <c r="D4574" t="s">
        <v>373</v>
      </c>
    </row>
    <row r="4575" spans="1:4" x14ac:dyDescent="0.35">
      <c r="A4575" s="204" t="s">
        <v>542</v>
      </c>
      <c r="B4575" t="s">
        <v>85</v>
      </c>
      <c r="C4575" s="201">
        <v>151307</v>
      </c>
      <c r="D4575" t="s">
        <v>254</v>
      </c>
    </row>
    <row r="4576" spans="1:4" x14ac:dyDescent="0.35">
      <c r="A4576" s="204" t="s">
        <v>542</v>
      </c>
      <c r="B4576" t="s">
        <v>85</v>
      </c>
      <c r="C4576" s="201">
        <v>151399</v>
      </c>
      <c r="D4576" t="s">
        <v>537</v>
      </c>
    </row>
    <row r="4577" spans="1:4" x14ac:dyDescent="0.35">
      <c r="A4577" s="204" t="s">
        <v>542</v>
      </c>
      <c r="B4577" t="s">
        <v>85</v>
      </c>
      <c r="C4577" s="201">
        <v>151701</v>
      </c>
      <c r="D4577" t="s">
        <v>536</v>
      </c>
    </row>
    <row r="4578" spans="1:4" x14ac:dyDescent="0.35">
      <c r="A4578" s="204" t="s">
        <v>542</v>
      </c>
      <c r="B4578" t="s">
        <v>85</v>
      </c>
      <c r="C4578" s="201">
        <v>190501</v>
      </c>
      <c r="D4578" t="s">
        <v>372</v>
      </c>
    </row>
    <row r="4579" spans="1:4" x14ac:dyDescent="0.35">
      <c r="A4579" s="204" t="s">
        <v>542</v>
      </c>
      <c r="B4579" t="s">
        <v>85</v>
      </c>
      <c r="C4579" s="201">
        <v>190708</v>
      </c>
      <c r="D4579" t="s">
        <v>371</v>
      </c>
    </row>
    <row r="4580" spans="1:4" x14ac:dyDescent="0.35">
      <c r="A4580" s="204" t="s">
        <v>542</v>
      </c>
      <c r="B4580" t="s">
        <v>85</v>
      </c>
      <c r="C4580" s="201">
        <v>190710</v>
      </c>
      <c r="D4580" t="s">
        <v>370</v>
      </c>
    </row>
    <row r="4581" spans="1:4" x14ac:dyDescent="0.35">
      <c r="A4581" s="204" t="s">
        <v>542</v>
      </c>
      <c r="B4581" t="s">
        <v>85</v>
      </c>
      <c r="C4581" s="201">
        <v>220000</v>
      </c>
      <c r="D4581" t="s">
        <v>513</v>
      </c>
    </row>
    <row r="4582" spans="1:4" x14ac:dyDescent="0.35">
      <c r="A4582" s="204" t="s">
        <v>542</v>
      </c>
      <c r="B4582" t="s">
        <v>85</v>
      </c>
      <c r="C4582" s="201">
        <v>220302</v>
      </c>
      <c r="D4582" t="s">
        <v>512</v>
      </c>
    </row>
    <row r="4583" spans="1:4" x14ac:dyDescent="0.35">
      <c r="A4583" s="204" t="s">
        <v>542</v>
      </c>
      <c r="B4583" t="s">
        <v>85</v>
      </c>
      <c r="C4583" s="201">
        <v>260210</v>
      </c>
      <c r="D4583" t="s">
        <v>251</v>
      </c>
    </row>
    <row r="4584" spans="1:4" x14ac:dyDescent="0.35">
      <c r="A4584" s="204" t="s">
        <v>542</v>
      </c>
      <c r="B4584" t="s">
        <v>85</v>
      </c>
      <c r="C4584" s="201">
        <v>261006</v>
      </c>
      <c r="D4584" t="s">
        <v>250</v>
      </c>
    </row>
    <row r="4585" spans="1:4" x14ac:dyDescent="0.35">
      <c r="A4585" s="204" t="s">
        <v>542</v>
      </c>
      <c r="B4585" t="s">
        <v>85</v>
      </c>
      <c r="C4585" s="201">
        <v>301901</v>
      </c>
      <c r="D4585" t="s">
        <v>369</v>
      </c>
    </row>
    <row r="4586" spans="1:4" x14ac:dyDescent="0.35">
      <c r="A4586" s="204" t="s">
        <v>542</v>
      </c>
      <c r="B4586" t="s">
        <v>85</v>
      </c>
      <c r="C4586" s="201">
        <v>302502</v>
      </c>
      <c r="D4586" t="s">
        <v>368</v>
      </c>
    </row>
    <row r="4587" spans="1:4" x14ac:dyDescent="0.35">
      <c r="A4587" s="204" t="s">
        <v>542</v>
      </c>
      <c r="B4587" t="s">
        <v>85</v>
      </c>
      <c r="C4587" s="201">
        <v>303301</v>
      </c>
      <c r="D4587" t="s">
        <v>248</v>
      </c>
    </row>
    <row r="4588" spans="1:4" x14ac:dyDescent="0.35">
      <c r="A4588" s="204" t="s">
        <v>542</v>
      </c>
      <c r="B4588" t="s">
        <v>85</v>
      </c>
      <c r="C4588" s="201">
        <v>303401</v>
      </c>
      <c r="D4588" t="s">
        <v>247</v>
      </c>
    </row>
    <row r="4589" spans="1:4" x14ac:dyDescent="0.35">
      <c r="A4589" s="204" t="s">
        <v>542</v>
      </c>
      <c r="B4589" t="s">
        <v>85</v>
      </c>
      <c r="C4589" s="201">
        <v>304101</v>
      </c>
      <c r="D4589" t="s">
        <v>246</v>
      </c>
    </row>
    <row r="4590" spans="1:4" x14ac:dyDescent="0.35">
      <c r="A4590" s="204" t="s">
        <v>542</v>
      </c>
      <c r="B4590" t="s">
        <v>85</v>
      </c>
      <c r="C4590" s="201">
        <v>304401</v>
      </c>
      <c r="D4590" t="s">
        <v>245</v>
      </c>
    </row>
    <row r="4591" spans="1:4" x14ac:dyDescent="0.35">
      <c r="A4591" s="204" t="s">
        <v>542</v>
      </c>
      <c r="B4591" t="s">
        <v>85</v>
      </c>
      <c r="C4591" s="201">
        <v>310302</v>
      </c>
      <c r="D4591" t="s">
        <v>434</v>
      </c>
    </row>
    <row r="4592" spans="1:4" x14ac:dyDescent="0.35">
      <c r="A4592" s="204" t="s">
        <v>542</v>
      </c>
      <c r="B4592" t="s">
        <v>85</v>
      </c>
      <c r="C4592" s="201">
        <v>310501</v>
      </c>
      <c r="D4592" t="s">
        <v>423</v>
      </c>
    </row>
    <row r="4593" spans="1:4" x14ac:dyDescent="0.35">
      <c r="A4593" s="204" t="s">
        <v>542</v>
      </c>
      <c r="B4593" t="s">
        <v>85</v>
      </c>
      <c r="C4593" s="201">
        <v>310504</v>
      </c>
      <c r="D4593" t="s">
        <v>422</v>
      </c>
    </row>
    <row r="4594" spans="1:4" x14ac:dyDescent="0.35">
      <c r="A4594" s="204" t="s">
        <v>542</v>
      </c>
      <c r="B4594" t="s">
        <v>85</v>
      </c>
      <c r="C4594" s="201">
        <v>310507</v>
      </c>
      <c r="D4594" t="s">
        <v>421</v>
      </c>
    </row>
    <row r="4595" spans="1:4" x14ac:dyDescent="0.35">
      <c r="A4595" s="204" t="s">
        <v>542</v>
      </c>
      <c r="B4595" t="s">
        <v>85</v>
      </c>
      <c r="C4595" s="201">
        <v>310601</v>
      </c>
      <c r="D4595" t="s">
        <v>367</v>
      </c>
    </row>
    <row r="4596" spans="1:4" x14ac:dyDescent="0.35">
      <c r="A4596" s="204" t="s">
        <v>542</v>
      </c>
      <c r="B4596" t="s">
        <v>85</v>
      </c>
      <c r="C4596" s="201">
        <v>400401</v>
      </c>
      <c r="D4596" t="s">
        <v>527</v>
      </c>
    </row>
    <row r="4597" spans="1:4" x14ac:dyDescent="0.35">
      <c r="A4597" s="204" t="s">
        <v>542</v>
      </c>
      <c r="B4597" t="s">
        <v>85</v>
      </c>
      <c r="C4597" s="201">
        <v>400509</v>
      </c>
      <c r="D4597" t="s">
        <v>244</v>
      </c>
    </row>
    <row r="4598" spans="1:4" x14ac:dyDescent="0.35">
      <c r="A4598" s="204" t="s">
        <v>542</v>
      </c>
      <c r="B4598" t="s">
        <v>85</v>
      </c>
      <c r="C4598" s="201">
        <v>401001</v>
      </c>
      <c r="D4598" t="s">
        <v>526</v>
      </c>
    </row>
    <row r="4599" spans="1:4" x14ac:dyDescent="0.35">
      <c r="A4599" s="204" t="s">
        <v>542</v>
      </c>
      <c r="B4599" t="s">
        <v>85</v>
      </c>
      <c r="C4599" s="201">
        <v>401002</v>
      </c>
      <c r="D4599" t="s">
        <v>525</v>
      </c>
    </row>
    <row r="4600" spans="1:4" x14ac:dyDescent="0.35">
      <c r="A4600" s="204" t="s">
        <v>542</v>
      </c>
      <c r="B4600" t="s">
        <v>85</v>
      </c>
      <c r="C4600" s="201">
        <v>410000</v>
      </c>
      <c r="D4600" t="s">
        <v>524</v>
      </c>
    </row>
    <row r="4601" spans="1:4" x14ac:dyDescent="0.35">
      <c r="A4601" s="204" t="s">
        <v>542</v>
      </c>
      <c r="B4601" t="s">
        <v>85</v>
      </c>
      <c r="C4601" s="201">
        <v>410303</v>
      </c>
      <c r="D4601" t="s">
        <v>365</v>
      </c>
    </row>
    <row r="4602" spans="1:4" x14ac:dyDescent="0.35">
      <c r="A4602" s="204" t="s">
        <v>542</v>
      </c>
      <c r="B4602" t="s">
        <v>85</v>
      </c>
      <c r="C4602" s="201">
        <v>410399</v>
      </c>
      <c r="D4602" t="s">
        <v>243</v>
      </c>
    </row>
    <row r="4603" spans="1:4" x14ac:dyDescent="0.35">
      <c r="A4603" s="204" t="s">
        <v>542</v>
      </c>
      <c r="B4603" t="s">
        <v>85</v>
      </c>
      <c r="C4603" s="201">
        <v>419999</v>
      </c>
      <c r="D4603" t="s">
        <v>242</v>
      </c>
    </row>
    <row r="4604" spans="1:4" x14ac:dyDescent="0.35">
      <c r="A4604" s="204" t="s">
        <v>542</v>
      </c>
      <c r="B4604" t="s">
        <v>85</v>
      </c>
      <c r="C4604" s="201">
        <v>430100</v>
      </c>
      <c r="D4604" t="s">
        <v>241</v>
      </c>
    </row>
    <row r="4605" spans="1:4" x14ac:dyDescent="0.35">
      <c r="A4605" s="204" t="s">
        <v>542</v>
      </c>
      <c r="B4605" t="s">
        <v>85</v>
      </c>
      <c r="C4605" s="201">
        <v>430104</v>
      </c>
      <c r="D4605" t="s">
        <v>238</v>
      </c>
    </row>
    <row r="4606" spans="1:4" x14ac:dyDescent="0.35">
      <c r="A4606" s="204" t="s">
        <v>542</v>
      </c>
      <c r="B4606" t="s">
        <v>85</v>
      </c>
      <c r="C4606" s="201">
        <v>430109</v>
      </c>
      <c r="D4606" t="s">
        <v>364</v>
      </c>
    </row>
    <row r="4607" spans="1:4" x14ac:dyDescent="0.35">
      <c r="A4607" s="204" t="s">
        <v>542</v>
      </c>
      <c r="B4607" t="s">
        <v>85</v>
      </c>
      <c r="C4607" s="201">
        <v>430202</v>
      </c>
      <c r="D4607" t="s">
        <v>362</v>
      </c>
    </row>
    <row r="4608" spans="1:4" x14ac:dyDescent="0.35">
      <c r="A4608" s="204" t="s">
        <v>542</v>
      </c>
      <c r="B4608" t="s">
        <v>85</v>
      </c>
      <c r="C4608" s="201">
        <v>430302</v>
      </c>
      <c r="D4608" t="s">
        <v>229</v>
      </c>
    </row>
    <row r="4609" spans="1:4" x14ac:dyDescent="0.35">
      <c r="A4609" s="204" t="s">
        <v>542</v>
      </c>
      <c r="B4609" t="s">
        <v>85</v>
      </c>
      <c r="C4609" s="201">
        <v>430402</v>
      </c>
      <c r="D4609" t="s">
        <v>523</v>
      </c>
    </row>
    <row r="4610" spans="1:4" x14ac:dyDescent="0.35">
      <c r="A4610" s="204" t="s">
        <v>542</v>
      </c>
      <c r="B4610" t="s">
        <v>85</v>
      </c>
      <c r="C4610" s="201">
        <v>430406</v>
      </c>
      <c r="D4610" t="s">
        <v>522</v>
      </c>
    </row>
    <row r="4611" spans="1:4" x14ac:dyDescent="0.35">
      <c r="A4611" s="204" t="s">
        <v>542</v>
      </c>
      <c r="B4611" t="s">
        <v>85</v>
      </c>
      <c r="C4611" s="201">
        <v>440000</v>
      </c>
      <c r="D4611" t="s">
        <v>220</v>
      </c>
    </row>
    <row r="4612" spans="1:4" x14ac:dyDescent="0.35">
      <c r="A4612" s="204" t="s">
        <v>542</v>
      </c>
      <c r="B4612" t="s">
        <v>85</v>
      </c>
      <c r="C4612" s="201">
        <v>440401</v>
      </c>
      <c r="D4612" t="s">
        <v>511</v>
      </c>
    </row>
    <row r="4613" spans="1:4" x14ac:dyDescent="0.35">
      <c r="A4613" s="204" t="s">
        <v>542</v>
      </c>
      <c r="B4613" t="s">
        <v>85</v>
      </c>
      <c r="C4613" s="201">
        <v>440403</v>
      </c>
      <c r="D4613" t="s">
        <v>510</v>
      </c>
    </row>
    <row r="4614" spans="1:4" x14ac:dyDescent="0.35">
      <c r="A4614" s="204" t="s">
        <v>542</v>
      </c>
      <c r="B4614" t="s">
        <v>85</v>
      </c>
      <c r="C4614" s="201">
        <v>440701</v>
      </c>
      <c r="D4614" t="s">
        <v>358</v>
      </c>
    </row>
    <row r="4615" spans="1:4" x14ac:dyDescent="0.35">
      <c r="A4615" s="204" t="s">
        <v>542</v>
      </c>
      <c r="B4615" t="s">
        <v>85</v>
      </c>
      <c r="C4615" s="201">
        <v>440702</v>
      </c>
      <c r="D4615" t="s">
        <v>509</v>
      </c>
    </row>
    <row r="4616" spans="1:4" x14ac:dyDescent="0.35">
      <c r="A4616" s="204" t="s">
        <v>542</v>
      </c>
      <c r="B4616" t="s">
        <v>85</v>
      </c>
      <c r="C4616" s="201">
        <v>450401</v>
      </c>
      <c r="D4616" t="s">
        <v>521</v>
      </c>
    </row>
    <row r="4617" spans="1:4" x14ac:dyDescent="0.35">
      <c r="A4617" s="204" t="s">
        <v>542</v>
      </c>
      <c r="B4617" t="s">
        <v>85</v>
      </c>
      <c r="C4617" s="201">
        <v>460000</v>
      </c>
      <c r="D4617" t="s">
        <v>508</v>
      </c>
    </row>
    <row r="4618" spans="1:4" x14ac:dyDescent="0.35">
      <c r="A4618" s="204" t="s">
        <v>542</v>
      </c>
      <c r="B4618" t="s">
        <v>85</v>
      </c>
      <c r="C4618" s="201">
        <v>460101</v>
      </c>
      <c r="D4618" t="s">
        <v>507</v>
      </c>
    </row>
    <row r="4619" spans="1:4" x14ac:dyDescent="0.35">
      <c r="A4619" s="204" t="s">
        <v>542</v>
      </c>
      <c r="B4619" t="s">
        <v>85</v>
      </c>
      <c r="C4619" s="201">
        <v>460201</v>
      </c>
      <c r="D4619" t="s">
        <v>506</v>
      </c>
    </row>
    <row r="4620" spans="1:4" x14ac:dyDescent="0.35">
      <c r="A4620" s="204" t="s">
        <v>542</v>
      </c>
      <c r="B4620" t="s">
        <v>85</v>
      </c>
      <c r="C4620" s="201">
        <v>460301</v>
      </c>
      <c r="D4620" t="s">
        <v>219</v>
      </c>
    </row>
    <row r="4621" spans="1:4" x14ac:dyDescent="0.35">
      <c r="A4621" s="204" t="s">
        <v>542</v>
      </c>
      <c r="B4621" t="s">
        <v>85</v>
      </c>
      <c r="C4621" s="201">
        <v>460302</v>
      </c>
      <c r="D4621" t="s">
        <v>420</v>
      </c>
    </row>
    <row r="4622" spans="1:4" x14ac:dyDescent="0.35">
      <c r="A4622" s="204" t="s">
        <v>542</v>
      </c>
      <c r="B4622" t="s">
        <v>85</v>
      </c>
      <c r="C4622" s="201">
        <v>460303</v>
      </c>
      <c r="D4622" t="s">
        <v>218</v>
      </c>
    </row>
    <row r="4623" spans="1:4" x14ac:dyDescent="0.35">
      <c r="A4623" s="204" t="s">
        <v>542</v>
      </c>
      <c r="B4623" t="s">
        <v>85</v>
      </c>
      <c r="C4623" s="201">
        <v>460401</v>
      </c>
      <c r="D4623" t="s">
        <v>217</v>
      </c>
    </row>
    <row r="4624" spans="1:4" x14ac:dyDescent="0.35">
      <c r="A4624" s="204" t="s">
        <v>542</v>
      </c>
      <c r="B4624" t="s">
        <v>85</v>
      </c>
      <c r="C4624" s="201">
        <v>460402</v>
      </c>
      <c r="D4624" t="s">
        <v>505</v>
      </c>
    </row>
    <row r="4625" spans="1:4" x14ac:dyDescent="0.35">
      <c r="A4625" s="204" t="s">
        <v>542</v>
      </c>
      <c r="B4625" t="s">
        <v>85</v>
      </c>
      <c r="C4625" s="201">
        <v>460403</v>
      </c>
      <c r="D4625" t="s">
        <v>419</v>
      </c>
    </row>
    <row r="4626" spans="1:4" x14ac:dyDescent="0.35">
      <c r="A4626" s="204" t="s">
        <v>542</v>
      </c>
      <c r="B4626" t="s">
        <v>85</v>
      </c>
      <c r="C4626" s="201">
        <v>460404</v>
      </c>
      <c r="D4626" t="s">
        <v>418</v>
      </c>
    </row>
    <row r="4627" spans="1:4" x14ac:dyDescent="0.35">
      <c r="A4627" s="204" t="s">
        <v>542</v>
      </c>
      <c r="B4627" t="s">
        <v>85</v>
      </c>
      <c r="C4627" s="201">
        <v>460406</v>
      </c>
      <c r="D4627" t="s">
        <v>504</v>
      </c>
    </row>
    <row r="4628" spans="1:4" x14ac:dyDescent="0.35">
      <c r="A4628" s="204" t="s">
        <v>542</v>
      </c>
      <c r="B4628" t="s">
        <v>85</v>
      </c>
      <c r="C4628" s="201">
        <v>460408</v>
      </c>
      <c r="D4628" t="s">
        <v>503</v>
      </c>
    </row>
    <row r="4629" spans="1:4" x14ac:dyDescent="0.35">
      <c r="A4629" s="204" t="s">
        <v>542</v>
      </c>
      <c r="B4629" t="s">
        <v>85</v>
      </c>
      <c r="C4629" s="201">
        <v>460410</v>
      </c>
      <c r="D4629" t="s">
        <v>502</v>
      </c>
    </row>
    <row r="4630" spans="1:4" x14ac:dyDescent="0.35">
      <c r="A4630" s="204" t="s">
        <v>542</v>
      </c>
      <c r="B4630" t="s">
        <v>85</v>
      </c>
      <c r="C4630" s="201">
        <v>460412</v>
      </c>
      <c r="D4630" t="s">
        <v>501</v>
      </c>
    </row>
    <row r="4631" spans="1:4" x14ac:dyDescent="0.35">
      <c r="A4631" s="204" t="s">
        <v>542</v>
      </c>
      <c r="B4631" t="s">
        <v>85</v>
      </c>
      <c r="C4631" s="201">
        <v>460413</v>
      </c>
      <c r="D4631" t="s">
        <v>433</v>
      </c>
    </row>
    <row r="4632" spans="1:4" x14ac:dyDescent="0.35">
      <c r="A4632" s="204" t="s">
        <v>542</v>
      </c>
      <c r="B4632" t="s">
        <v>85</v>
      </c>
      <c r="C4632" s="201">
        <v>460414</v>
      </c>
      <c r="D4632" t="s">
        <v>500</v>
      </c>
    </row>
    <row r="4633" spans="1:4" x14ac:dyDescent="0.35">
      <c r="A4633" s="204" t="s">
        <v>542</v>
      </c>
      <c r="B4633" t="s">
        <v>85</v>
      </c>
      <c r="C4633" s="201">
        <v>460415</v>
      </c>
      <c r="D4633" t="s">
        <v>499</v>
      </c>
    </row>
    <row r="4634" spans="1:4" x14ac:dyDescent="0.35">
      <c r="A4634" s="204" t="s">
        <v>542</v>
      </c>
      <c r="B4634" t="s">
        <v>85</v>
      </c>
      <c r="C4634" s="201">
        <v>460502</v>
      </c>
      <c r="D4634" t="s">
        <v>498</v>
      </c>
    </row>
    <row r="4635" spans="1:4" x14ac:dyDescent="0.35">
      <c r="A4635" s="204" t="s">
        <v>542</v>
      </c>
      <c r="B4635" t="s">
        <v>85</v>
      </c>
      <c r="C4635" s="201">
        <v>460503</v>
      </c>
      <c r="D4635" t="s">
        <v>497</v>
      </c>
    </row>
    <row r="4636" spans="1:4" x14ac:dyDescent="0.35">
      <c r="A4636" s="204" t="s">
        <v>542</v>
      </c>
      <c r="B4636" t="s">
        <v>85</v>
      </c>
      <c r="C4636" s="201">
        <v>460504</v>
      </c>
      <c r="D4636" t="s">
        <v>496</v>
      </c>
    </row>
    <row r="4637" spans="1:4" x14ac:dyDescent="0.35">
      <c r="A4637" s="204" t="s">
        <v>542</v>
      </c>
      <c r="B4637" t="s">
        <v>85</v>
      </c>
      <c r="C4637" s="201">
        <v>460505</v>
      </c>
      <c r="D4637" t="s">
        <v>495</v>
      </c>
    </row>
    <row r="4638" spans="1:4" x14ac:dyDescent="0.35">
      <c r="A4638" s="204" t="s">
        <v>542</v>
      </c>
      <c r="B4638" t="s">
        <v>85</v>
      </c>
      <c r="C4638" s="201">
        <v>470000</v>
      </c>
      <c r="D4638" t="s">
        <v>216</v>
      </c>
    </row>
    <row r="4639" spans="1:4" x14ac:dyDescent="0.35">
      <c r="A4639" s="204" t="s">
        <v>542</v>
      </c>
      <c r="B4639" t="s">
        <v>85</v>
      </c>
      <c r="C4639" s="201">
        <v>470110</v>
      </c>
      <c r="D4639" t="s">
        <v>417</v>
      </c>
    </row>
    <row r="4640" spans="1:4" x14ac:dyDescent="0.35">
      <c r="A4640" s="204" t="s">
        <v>542</v>
      </c>
      <c r="B4640" t="s">
        <v>85</v>
      </c>
      <c r="C4640" s="201">
        <v>470303</v>
      </c>
      <c r="D4640" t="s">
        <v>214</v>
      </c>
    </row>
    <row r="4641" spans="1:4" x14ac:dyDescent="0.35">
      <c r="A4641" s="204" t="s">
        <v>542</v>
      </c>
      <c r="B4641" t="s">
        <v>85</v>
      </c>
      <c r="C4641" s="201">
        <v>470600</v>
      </c>
      <c r="D4641" t="s">
        <v>211</v>
      </c>
    </row>
    <row r="4642" spans="1:4" x14ac:dyDescent="0.35">
      <c r="A4642" s="204" t="s">
        <v>542</v>
      </c>
      <c r="B4642" t="s">
        <v>85</v>
      </c>
      <c r="C4642" s="201">
        <v>470617</v>
      </c>
      <c r="D4642" t="s">
        <v>203</v>
      </c>
    </row>
    <row r="4643" spans="1:4" x14ac:dyDescent="0.35">
      <c r="A4643" s="204" t="s">
        <v>542</v>
      </c>
      <c r="B4643" t="s">
        <v>85</v>
      </c>
      <c r="C4643" s="201">
        <v>470618</v>
      </c>
      <c r="D4643" t="s">
        <v>202</v>
      </c>
    </row>
    <row r="4644" spans="1:4" x14ac:dyDescent="0.35">
      <c r="A4644" s="204" t="s">
        <v>542</v>
      </c>
      <c r="B4644" t="s">
        <v>85</v>
      </c>
      <c r="C4644" s="201">
        <v>470701</v>
      </c>
      <c r="D4644" t="s">
        <v>201</v>
      </c>
    </row>
    <row r="4645" spans="1:4" x14ac:dyDescent="0.35">
      <c r="A4645" s="204" t="s">
        <v>542</v>
      </c>
      <c r="B4645" t="s">
        <v>85</v>
      </c>
      <c r="C4645" s="201">
        <v>470703</v>
      </c>
      <c r="D4645" t="s">
        <v>200</v>
      </c>
    </row>
    <row r="4646" spans="1:4" x14ac:dyDescent="0.35">
      <c r="A4646" s="204" t="s">
        <v>542</v>
      </c>
      <c r="B4646" t="s">
        <v>85</v>
      </c>
      <c r="C4646" s="201">
        <v>470704</v>
      </c>
      <c r="D4646" t="s">
        <v>199</v>
      </c>
    </row>
    <row r="4647" spans="1:4" x14ac:dyDescent="0.35">
      <c r="A4647" s="204" t="s">
        <v>542</v>
      </c>
      <c r="B4647" t="s">
        <v>85</v>
      </c>
      <c r="C4647" s="201">
        <v>470705</v>
      </c>
      <c r="D4647" t="s">
        <v>198</v>
      </c>
    </row>
    <row r="4648" spans="1:4" x14ac:dyDescent="0.35">
      <c r="A4648" s="204" t="s">
        <v>542</v>
      </c>
      <c r="B4648" t="s">
        <v>85</v>
      </c>
      <c r="C4648" s="201">
        <v>470706</v>
      </c>
      <c r="D4648" t="s">
        <v>197</v>
      </c>
    </row>
    <row r="4649" spans="1:4" x14ac:dyDescent="0.35">
      <c r="A4649" s="204" t="s">
        <v>542</v>
      </c>
      <c r="B4649" t="s">
        <v>85</v>
      </c>
      <c r="C4649" s="201">
        <v>490101</v>
      </c>
      <c r="D4649" t="s">
        <v>493</v>
      </c>
    </row>
    <row r="4650" spans="1:4" x14ac:dyDescent="0.35">
      <c r="A4650" s="204" t="s">
        <v>542</v>
      </c>
      <c r="B4650" t="s">
        <v>85</v>
      </c>
      <c r="C4650" s="201">
        <v>490102</v>
      </c>
      <c r="D4650" t="s">
        <v>195</v>
      </c>
    </row>
    <row r="4651" spans="1:4" x14ac:dyDescent="0.35">
      <c r="A4651" s="204" t="s">
        <v>542</v>
      </c>
      <c r="B4651" t="s">
        <v>85</v>
      </c>
      <c r="C4651" s="201">
        <v>490104</v>
      </c>
      <c r="D4651" t="s">
        <v>492</v>
      </c>
    </row>
    <row r="4652" spans="1:4" x14ac:dyDescent="0.35">
      <c r="A4652" s="204" t="s">
        <v>542</v>
      </c>
      <c r="B4652" t="s">
        <v>85</v>
      </c>
      <c r="C4652" s="201">
        <v>490108</v>
      </c>
      <c r="D4652" t="s">
        <v>193</v>
      </c>
    </row>
    <row r="4653" spans="1:4" x14ac:dyDescent="0.35">
      <c r="A4653" s="204" t="s">
        <v>542</v>
      </c>
      <c r="B4653" t="s">
        <v>85</v>
      </c>
      <c r="C4653" s="201">
        <v>490205</v>
      </c>
      <c r="D4653" t="s">
        <v>192</v>
      </c>
    </row>
    <row r="4654" spans="1:4" x14ac:dyDescent="0.35">
      <c r="A4654" s="204" t="s">
        <v>542</v>
      </c>
      <c r="B4654" t="s">
        <v>85</v>
      </c>
      <c r="C4654" s="201">
        <v>490209</v>
      </c>
      <c r="D4654" t="s">
        <v>460</v>
      </c>
    </row>
    <row r="4655" spans="1:4" x14ac:dyDescent="0.35">
      <c r="A4655" s="204" t="s">
        <v>542</v>
      </c>
      <c r="B4655" t="s">
        <v>85</v>
      </c>
      <c r="C4655" s="201">
        <v>500401</v>
      </c>
      <c r="D4655" t="s">
        <v>491</v>
      </c>
    </row>
    <row r="4656" spans="1:4" x14ac:dyDescent="0.35">
      <c r="A4656" s="204" t="s">
        <v>542</v>
      </c>
      <c r="B4656" t="s">
        <v>85</v>
      </c>
      <c r="C4656" s="201">
        <v>500402</v>
      </c>
      <c r="D4656" t="s">
        <v>535</v>
      </c>
    </row>
    <row r="4657" spans="1:4" x14ac:dyDescent="0.35">
      <c r="A4657" s="204" t="s">
        <v>542</v>
      </c>
      <c r="B4657" t="s">
        <v>85</v>
      </c>
      <c r="C4657" s="201">
        <v>510001</v>
      </c>
      <c r="D4657" t="s">
        <v>190</v>
      </c>
    </row>
    <row r="4658" spans="1:4" x14ac:dyDescent="0.35">
      <c r="A4658" s="204" t="s">
        <v>542</v>
      </c>
      <c r="B4658" t="s">
        <v>85</v>
      </c>
      <c r="C4658" s="201">
        <v>510601</v>
      </c>
      <c r="D4658" t="s">
        <v>414</v>
      </c>
    </row>
    <row r="4659" spans="1:4" x14ac:dyDescent="0.35">
      <c r="A4659" s="204" t="s">
        <v>542</v>
      </c>
      <c r="B4659" t="s">
        <v>85</v>
      </c>
      <c r="C4659" s="201">
        <v>510701</v>
      </c>
      <c r="D4659" t="s">
        <v>187</v>
      </c>
    </row>
    <row r="4660" spans="1:4" x14ac:dyDescent="0.35">
      <c r="A4660" s="204" t="s">
        <v>542</v>
      </c>
      <c r="B4660" t="s">
        <v>85</v>
      </c>
      <c r="C4660" s="201">
        <v>510705</v>
      </c>
      <c r="D4660" t="s">
        <v>186</v>
      </c>
    </row>
    <row r="4661" spans="1:4" x14ac:dyDescent="0.35">
      <c r="A4661" s="204" t="s">
        <v>542</v>
      </c>
      <c r="B4661" t="s">
        <v>85</v>
      </c>
      <c r="C4661" s="201">
        <v>510706</v>
      </c>
      <c r="D4661" t="s">
        <v>185</v>
      </c>
    </row>
    <row r="4662" spans="1:4" x14ac:dyDescent="0.35">
      <c r="A4662" s="204" t="s">
        <v>542</v>
      </c>
      <c r="B4662" t="s">
        <v>85</v>
      </c>
      <c r="C4662" s="201">
        <v>510709</v>
      </c>
      <c r="D4662" t="s">
        <v>184</v>
      </c>
    </row>
    <row r="4663" spans="1:4" x14ac:dyDescent="0.35">
      <c r="A4663" s="204" t="s">
        <v>542</v>
      </c>
      <c r="B4663" t="s">
        <v>85</v>
      </c>
      <c r="C4663" s="201">
        <v>510710</v>
      </c>
      <c r="D4663" t="s">
        <v>183</v>
      </c>
    </row>
    <row r="4664" spans="1:4" x14ac:dyDescent="0.35">
      <c r="A4664" s="204" t="s">
        <v>542</v>
      </c>
      <c r="B4664" t="s">
        <v>85</v>
      </c>
      <c r="C4664" s="201">
        <v>510711</v>
      </c>
      <c r="D4664" t="s">
        <v>182</v>
      </c>
    </row>
    <row r="4665" spans="1:4" x14ac:dyDescent="0.35">
      <c r="A4665" s="204" t="s">
        <v>542</v>
      </c>
      <c r="B4665" t="s">
        <v>85</v>
      </c>
      <c r="C4665" s="201">
        <v>510712</v>
      </c>
      <c r="D4665" t="s">
        <v>181</v>
      </c>
    </row>
    <row r="4666" spans="1:4" x14ac:dyDescent="0.35">
      <c r="A4666" s="204" t="s">
        <v>542</v>
      </c>
      <c r="B4666" t="s">
        <v>85</v>
      </c>
      <c r="C4666" s="201">
        <v>510714</v>
      </c>
      <c r="D4666" t="s">
        <v>180</v>
      </c>
    </row>
    <row r="4667" spans="1:4" x14ac:dyDescent="0.35">
      <c r="A4667" s="204" t="s">
        <v>542</v>
      </c>
      <c r="B4667" t="s">
        <v>85</v>
      </c>
      <c r="C4667" s="201">
        <v>510716</v>
      </c>
      <c r="D4667" t="s">
        <v>179</v>
      </c>
    </row>
    <row r="4668" spans="1:4" x14ac:dyDescent="0.35">
      <c r="A4668" s="204" t="s">
        <v>542</v>
      </c>
      <c r="B4668" t="s">
        <v>85</v>
      </c>
      <c r="C4668" s="201">
        <v>510801</v>
      </c>
      <c r="D4668" t="s">
        <v>178</v>
      </c>
    </row>
    <row r="4669" spans="1:4" x14ac:dyDescent="0.35">
      <c r="A4669" s="204" t="s">
        <v>542</v>
      </c>
      <c r="B4669" t="s">
        <v>85</v>
      </c>
      <c r="C4669" s="201">
        <v>510803</v>
      </c>
      <c r="D4669" t="s">
        <v>177</v>
      </c>
    </row>
    <row r="4670" spans="1:4" x14ac:dyDescent="0.35">
      <c r="A4670" s="204" t="s">
        <v>542</v>
      </c>
      <c r="B4670" t="s">
        <v>85</v>
      </c>
      <c r="C4670" s="201">
        <v>510805</v>
      </c>
      <c r="D4670" t="s">
        <v>176</v>
      </c>
    </row>
    <row r="4671" spans="1:4" x14ac:dyDescent="0.35">
      <c r="A4671" s="204" t="s">
        <v>542</v>
      </c>
      <c r="B4671" t="s">
        <v>85</v>
      </c>
      <c r="C4671" s="201">
        <v>510806</v>
      </c>
      <c r="D4671" t="s">
        <v>175</v>
      </c>
    </row>
    <row r="4672" spans="1:4" x14ac:dyDescent="0.35">
      <c r="A4672" s="204" t="s">
        <v>542</v>
      </c>
      <c r="B4672" t="s">
        <v>85</v>
      </c>
      <c r="C4672" s="201">
        <v>510809</v>
      </c>
      <c r="D4672" t="s">
        <v>174</v>
      </c>
    </row>
    <row r="4673" spans="1:4" x14ac:dyDescent="0.35">
      <c r="A4673" s="204" t="s">
        <v>542</v>
      </c>
      <c r="B4673" t="s">
        <v>85</v>
      </c>
      <c r="C4673" s="201">
        <v>510811</v>
      </c>
      <c r="D4673" t="s">
        <v>173</v>
      </c>
    </row>
    <row r="4674" spans="1:4" x14ac:dyDescent="0.35">
      <c r="A4674" s="204" t="s">
        <v>542</v>
      </c>
      <c r="B4674" t="s">
        <v>85</v>
      </c>
      <c r="C4674" s="201">
        <v>510813</v>
      </c>
      <c r="D4674" t="s">
        <v>172</v>
      </c>
    </row>
    <row r="4675" spans="1:4" x14ac:dyDescent="0.35">
      <c r="A4675" s="204" t="s">
        <v>542</v>
      </c>
      <c r="B4675" t="s">
        <v>85</v>
      </c>
      <c r="C4675" s="201">
        <v>510901</v>
      </c>
      <c r="D4675" t="s">
        <v>171</v>
      </c>
    </row>
    <row r="4676" spans="1:4" x14ac:dyDescent="0.35">
      <c r="A4676" s="204" t="s">
        <v>542</v>
      </c>
      <c r="B4676" t="s">
        <v>85</v>
      </c>
      <c r="C4676" s="201">
        <v>510902</v>
      </c>
      <c r="D4676" t="s">
        <v>170</v>
      </c>
    </row>
    <row r="4677" spans="1:4" x14ac:dyDescent="0.35">
      <c r="A4677" s="204" t="s">
        <v>542</v>
      </c>
      <c r="B4677" t="s">
        <v>85</v>
      </c>
      <c r="C4677" s="201">
        <v>510906</v>
      </c>
      <c r="D4677" t="s">
        <v>169</v>
      </c>
    </row>
    <row r="4678" spans="1:4" x14ac:dyDescent="0.35">
      <c r="A4678" s="204" t="s">
        <v>542</v>
      </c>
      <c r="B4678" t="s">
        <v>85</v>
      </c>
      <c r="C4678" s="201">
        <v>510907</v>
      </c>
      <c r="D4678" t="s">
        <v>168</v>
      </c>
    </row>
    <row r="4679" spans="1:4" x14ac:dyDescent="0.35">
      <c r="A4679" s="204" t="s">
        <v>542</v>
      </c>
      <c r="B4679" t="s">
        <v>85</v>
      </c>
      <c r="C4679" s="201">
        <v>510908</v>
      </c>
      <c r="D4679" t="s">
        <v>167</v>
      </c>
    </row>
    <row r="4680" spans="1:4" x14ac:dyDescent="0.35">
      <c r="A4680" s="204" t="s">
        <v>542</v>
      </c>
      <c r="B4680" t="s">
        <v>85</v>
      </c>
      <c r="C4680" s="201">
        <v>510909</v>
      </c>
      <c r="D4680" t="s">
        <v>166</v>
      </c>
    </row>
    <row r="4681" spans="1:4" x14ac:dyDescent="0.35">
      <c r="A4681" s="204" t="s">
        <v>542</v>
      </c>
      <c r="B4681" t="s">
        <v>85</v>
      </c>
      <c r="C4681" s="201">
        <v>510910</v>
      </c>
      <c r="D4681" t="s">
        <v>165</v>
      </c>
    </row>
    <row r="4682" spans="1:4" x14ac:dyDescent="0.35">
      <c r="A4682" s="204" t="s">
        <v>542</v>
      </c>
      <c r="B4682" t="s">
        <v>85</v>
      </c>
      <c r="C4682" s="201">
        <v>510911</v>
      </c>
      <c r="D4682" t="s">
        <v>164</v>
      </c>
    </row>
    <row r="4683" spans="1:4" x14ac:dyDescent="0.35">
      <c r="A4683" s="204" t="s">
        <v>542</v>
      </c>
      <c r="B4683" t="s">
        <v>85</v>
      </c>
      <c r="C4683" s="201">
        <v>510915</v>
      </c>
      <c r="D4683" t="s">
        <v>163</v>
      </c>
    </row>
    <row r="4684" spans="1:4" x14ac:dyDescent="0.35">
      <c r="A4684" s="204" t="s">
        <v>542</v>
      </c>
      <c r="B4684" t="s">
        <v>85</v>
      </c>
      <c r="C4684" s="201">
        <v>510916</v>
      </c>
      <c r="D4684" t="s">
        <v>162</v>
      </c>
    </row>
    <row r="4685" spans="1:4" x14ac:dyDescent="0.35">
      <c r="A4685" s="204" t="s">
        <v>542</v>
      </c>
      <c r="B4685" t="s">
        <v>85</v>
      </c>
      <c r="C4685" s="201">
        <v>510919</v>
      </c>
      <c r="D4685" t="s">
        <v>161</v>
      </c>
    </row>
    <row r="4686" spans="1:4" x14ac:dyDescent="0.35">
      <c r="A4686" s="204" t="s">
        <v>542</v>
      </c>
      <c r="B4686" t="s">
        <v>85</v>
      </c>
      <c r="C4686" s="201">
        <v>510920</v>
      </c>
      <c r="D4686" t="s">
        <v>160</v>
      </c>
    </row>
    <row r="4687" spans="1:4" x14ac:dyDescent="0.35">
      <c r="A4687" s="204" t="s">
        <v>542</v>
      </c>
      <c r="B4687" t="s">
        <v>85</v>
      </c>
      <c r="C4687" s="201">
        <v>511009</v>
      </c>
      <c r="D4687" t="s">
        <v>159</v>
      </c>
    </row>
    <row r="4688" spans="1:4" x14ac:dyDescent="0.35">
      <c r="A4688" s="204" t="s">
        <v>542</v>
      </c>
      <c r="B4688" t="s">
        <v>85</v>
      </c>
      <c r="C4688" s="201">
        <v>511012</v>
      </c>
      <c r="D4688" t="s">
        <v>158</v>
      </c>
    </row>
    <row r="4689" spans="1:4" x14ac:dyDescent="0.35">
      <c r="A4689" s="204" t="s">
        <v>542</v>
      </c>
      <c r="B4689" t="s">
        <v>85</v>
      </c>
      <c r="C4689" s="201">
        <v>511502</v>
      </c>
      <c r="D4689" t="s">
        <v>489</v>
      </c>
    </row>
    <row r="4690" spans="1:4" x14ac:dyDescent="0.35">
      <c r="A4690" s="204" t="s">
        <v>542</v>
      </c>
      <c r="B4690" t="s">
        <v>85</v>
      </c>
      <c r="C4690" s="201">
        <v>511504</v>
      </c>
      <c r="D4690" t="s">
        <v>157</v>
      </c>
    </row>
    <row r="4691" spans="1:4" x14ac:dyDescent="0.35">
      <c r="A4691" s="204" t="s">
        <v>542</v>
      </c>
      <c r="B4691" t="s">
        <v>85</v>
      </c>
      <c r="C4691" s="201">
        <v>511801</v>
      </c>
      <c r="D4691" t="s">
        <v>454</v>
      </c>
    </row>
    <row r="4692" spans="1:4" x14ac:dyDescent="0.35">
      <c r="A4692" s="204" t="s">
        <v>542</v>
      </c>
      <c r="B4692" t="s">
        <v>85</v>
      </c>
      <c r="C4692" s="201">
        <v>511802</v>
      </c>
      <c r="D4692" t="s">
        <v>344</v>
      </c>
    </row>
    <row r="4693" spans="1:4" x14ac:dyDescent="0.35">
      <c r="A4693" s="204" t="s">
        <v>542</v>
      </c>
      <c r="B4693" t="s">
        <v>85</v>
      </c>
      <c r="C4693" s="201">
        <v>511803</v>
      </c>
      <c r="D4693" t="s">
        <v>343</v>
      </c>
    </row>
    <row r="4694" spans="1:4" x14ac:dyDescent="0.35">
      <c r="A4694" s="204" t="s">
        <v>542</v>
      </c>
      <c r="B4694" t="s">
        <v>85</v>
      </c>
      <c r="C4694" s="201">
        <v>511804</v>
      </c>
      <c r="D4694" t="s">
        <v>342</v>
      </c>
    </row>
    <row r="4695" spans="1:4" x14ac:dyDescent="0.35">
      <c r="A4695" s="204" t="s">
        <v>542</v>
      </c>
      <c r="B4695" t="s">
        <v>85</v>
      </c>
      <c r="C4695" s="201">
        <v>512201</v>
      </c>
      <c r="D4695" t="s">
        <v>156</v>
      </c>
    </row>
    <row r="4696" spans="1:4" x14ac:dyDescent="0.35">
      <c r="A4696" s="204" t="s">
        <v>542</v>
      </c>
      <c r="B4696" t="s">
        <v>85</v>
      </c>
      <c r="C4696" s="201">
        <v>512202</v>
      </c>
      <c r="D4696" t="s">
        <v>155</v>
      </c>
    </row>
    <row r="4697" spans="1:4" x14ac:dyDescent="0.35">
      <c r="A4697" s="204" t="s">
        <v>542</v>
      </c>
      <c r="B4697" t="s">
        <v>85</v>
      </c>
      <c r="C4697" s="201">
        <v>512206</v>
      </c>
      <c r="D4697" t="s">
        <v>154</v>
      </c>
    </row>
    <row r="4698" spans="1:4" x14ac:dyDescent="0.35">
      <c r="A4698" s="204" t="s">
        <v>542</v>
      </c>
      <c r="B4698" t="s">
        <v>85</v>
      </c>
      <c r="C4698" s="201">
        <v>512213</v>
      </c>
      <c r="D4698" t="s">
        <v>153</v>
      </c>
    </row>
    <row r="4699" spans="1:4" x14ac:dyDescent="0.35">
      <c r="A4699" s="204" t="s">
        <v>542</v>
      </c>
      <c r="B4699" t="s">
        <v>85</v>
      </c>
      <c r="C4699" s="201">
        <v>512601</v>
      </c>
      <c r="D4699" t="s">
        <v>152</v>
      </c>
    </row>
    <row r="4700" spans="1:4" x14ac:dyDescent="0.35">
      <c r="A4700" s="204" t="s">
        <v>542</v>
      </c>
      <c r="B4700" t="s">
        <v>85</v>
      </c>
      <c r="C4700" s="201">
        <v>513101</v>
      </c>
      <c r="D4700" t="s">
        <v>336</v>
      </c>
    </row>
    <row r="4701" spans="1:4" x14ac:dyDescent="0.35">
      <c r="A4701" s="204" t="s">
        <v>542</v>
      </c>
      <c r="B4701" t="s">
        <v>85</v>
      </c>
      <c r="C4701" s="201">
        <v>513103</v>
      </c>
      <c r="D4701" t="s">
        <v>335</v>
      </c>
    </row>
    <row r="4702" spans="1:4" x14ac:dyDescent="0.35">
      <c r="A4702" s="204" t="s">
        <v>542</v>
      </c>
      <c r="B4702" t="s">
        <v>85</v>
      </c>
      <c r="C4702" s="201">
        <v>513104</v>
      </c>
      <c r="D4702" t="s">
        <v>334</v>
      </c>
    </row>
    <row r="4703" spans="1:4" x14ac:dyDescent="0.35">
      <c r="A4703" s="204" t="s">
        <v>542</v>
      </c>
      <c r="B4703" t="s">
        <v>85</v>
      </c>
      <c r="C4703" s="201">
        <v>513501</v>
      </c>
      <c r="D4703" t="s">
        <v>150</v>
      </c>
    </row>
    <row r="4704" spans="1:4" x14ac:dyDescent="0.35">
      <c r="A4704" s="204" t="s">
        <v>542</v>
      </c>
      <c r="B4704" t="s">
        <v>85</v>
      </c>
      <c r="C4704" s="201">
        <v>513502</v>
      </c>
      <c r="D4704" t="s">
        <v>149</v>
      </c>
    </row>
    <row r="4705" spans="1:4" x14ac:dyDescent="0.35">
      <c r="A4705" s="204" t="s">
        <v>542</v>
      </c>
      <c r="B4705" t="s">
        <v>85</v>
      </c>
      <c r="C4705" s="201">
        <v>513503</v>
      </c>
      <c r="D4705" t="s">
        <v>148</v>
      </c>
    </row>
    <row r="4706" spans="1:4" x14ac:dyDescent="0.35">
      <c r="A4706" s="204" t="s">
        <v>542</v>
      </c>
      <c r="B4706" t="s">
        <v>85</v>
      </c>
      <c r="C4706" s="201">
        <v>513599</v>
      </c>
      <c r="D4706" t="s">
        <v>147</v>
      </c>
    </row>
    <row r="4707" spans="1:4" x14ac:dyDescent="0.35">
      <c r="A4707" s="204" t="s">
        <v>542</v>
      </c>
      <c r="B4707" t="s">
        <v>85</v>
      </c>
      <c r="C4707" s="201">
        <v>513602</v>
      </c>
      <c r="D4707" t="s">
        <v>413</v>
      </c>
    </row>
    <row r="4708" spans="1:4" x14ac:dyDescent="0.35">
      <c r="A4708" s="204" t="s">
        <v>542</v>
      </c>
      <c r="B4708" t="s">
        <v>85</v>
      </c>
      <c r="C4708" s="201">
        <v>513801</v>
      </c>
      <c r="D4708" t="s">
        <v>146</v>
      </c>
    </row>
    <row r="4709" spans="1:4" x14ac:dyDescent="0.35">
      <c r="A4709" s="204" t="s">
        <v>542</v>
      </c>
      <c r="B4709" t="s">
        <v>85</v>
      </c>
      <c r="C4709" s="201">
        <v>513902</v>
      </c>
      <c r="D4709" t="s">
        <v>145</v>
      </c>
    </row>
    <row r="4710" spans="1:4" x14ac:dyDescent="0.35">
      <c r="A4710" s="204" t="s">
        <v>542</v>
      </c>
      <c r="B4710" t="s">
        <v>85</v>
      </c>
      <c r="C4710" s="201">
        <v>513999</v>
      </c>
      <c r="D4710" t="s">
        <v>144</v>
      </c>
    </row>
    <row r="4711" spans="1:4" x14ac:dyDescent="0.35">
      <c r="A4711" s="204" t="s">
        <v>542</v>
      </c>
      <c r="B4711" t="s">
        <v>85</v>
      </c>
      <c r="C4711" s="201">
        <v>520101</v>
      </c>
      <c r="D4711" t="s">
        <v>488</v>
      </c>
    </row>
    <row r="4712" spans="1:4" x14ac:dyDescent="0.35">
      <c r="A4712" s="204" t="s">
        <v>542</v>
      </c>
      <c r="B4712" t="s">
        <v>85</v>
      </c>
      <c r="C4712" s="201">
        <v>520201</v>
      </c>
      <c r="D4712" t="s">
        <v>143</v>
      </c>
    </row>
    <row r="4713" spans="1:4" x14ac:dyDescent="0.35">
      <c r="A4713" s="204" t="s">
        <v>542</v>
      </c>
      <c r="B4713" t="s">
        <v>85</v>
      </c>
      <c r="C4713" s="201">
        <v>520203</v>
      </c>
      <c r="D4713" t="s">
        <v>142</v>
      </c>
    </row>
    <row r="4714" spans="1:4" x14ac:dyDescent="0.35">
      <c r="A4714" s="204" t="s">
        <v>542</v>
      </c>
      <c r="B4714" t="s">
        <v>85</v>
      </c>
      <c r="C4714" s="201">
        <v>520204</v>
      </c>
      <c r="D4714" t="s">
        <v>141</v>
      </c>
    </row>
    <row r="4715" spans="1:4" x14ac:dyDescent="0.35">
      <c r="A4715" s="204" t="s">
        <v>542</v>
      </c>
      <c r="B4715" t="s">
        <v>85</v>
      </c>
      <c r="C4715" s="201">
        <v>520205</v>
      </c>
      <c r="D4715" t="s">
        <v>140</v>
      </c>
    </row>
    <row r="4716" spans="1:4" x14ac:dyDescent="0.35">
      <c r="A4716" s="204" t="s">
        <v>542</v>
      </c>
      <c r="B4716" t="s">
        <v>85</v>
      </c>
      <c r="C4716" s="201">
        <v>520207</v>
      </c>
      <c r="D4716" t="s">
        <v>139</v>
      </c>
    </row>
    <row r="4717" spans="1:4" x14ac:dyDescent="0.35">
      <c r="A4717" s="204" t="s">
        <v>542</v>
      </c>
      <c r="B4717" t="s">
        <v>85</v>
      </c>
      <c r="C4717" s="201">
        <v>520208</v>
      </c>
      <c r="D4717" t="s">
        <v>138</v>
      </c>
    </row>
    <row r="4718" spans="1:4" x14ac:dyDescent="0.35">
      <c r="A4718" s="204" t="s">
        <v>542</v>
      </c>
      <c r="B4718" t="s">
        <v>85</v>
      </c>
      <c r="C4718" s="201">
        <v>520209</v>
      </c>
      <c r="D4718" t="s">
        <v>487</v>
      </c>
    </row>
    <row r="4719" spans="1:4" x14ac:dyDescent="0.35">
      <c r="A4719" s="204" t="s">
        <v>542</v>
      </c>
      <c r="B4719" t="s">
        <v>85</v>
      </c>
      <c r="C4719" s="201">
        <v>520211</v>
      </c>
      <c r="D4719" t="s">
        <v>486</v>
      </c>
    </row>
    <row r="4720" spans="1:4" x14ac:dyDescent="0.35">
      <c r="A4720" s="204" t="s">
        <v>542</v>
      </c>
      <c r="B4720" t="s">
        <v>85</v>
      </c>
      <c r="C4720" s="201">
        <v>520212</v>
      </c>
      <c r="D4720" t="s">
        <v>485</v>
      </c>
    </row>
    <row r="4721" spans="1:4" x14ac:dyDescent="0.35">
      <c r="A4721" s="204" t="s">
        <v>542</v>
      </c>
      <c r="B4721" t="s">
        <v>85</v>
      </c>
      <c r="C4721" s="201">
        <v>520213</v>
      </c>
      <c r="D4721" t="s">
        <v>137</v>
      </c>
    </row>
    <row r="4722" spans="1:4" x14ac:dyDescent="0.35">
      <c r="A4722" s="204" t="s">
        <v>542</v>
      </c>
      <c r="B4722" t="s">
        <v>85</v>
      </c>
      <c r="C4722" s="201">
        <v>520216</v>
      </c>
      <c r="D4722" t="s">
        <v>136</v>
      </c>
    </row>
    <row r="4723" spans="1:4" x14ac:dyDescent="0.35">
      <c r="A4723" s="204" t="s">
        <v>542</v>
      </c>
      <c r="B4723" t="s">
        <v>85</v>
      </c>
      <c r="C4723" s="201">
        <v>520301</v>
      </c>
      <c r="D4723" t="s">
        <v>484</v>
      </c>
    </row>
    <row r="4724" spans="1:4" x14ac:dyDescent="0.35">
      <c r="A4724" s="204" t="s">
        <v>542</v>
      </c>
      <c r="B4724" t="s">
        <v>85</v>
      </c>
      <c r="C4724" s="201">
        <v>520302</v>
      </c>
      <c r="D4724" t="s">
        <v>483</v>
      </c>
    </row>
    <row r="4725" spans="1:4" x14ac:dyDescent="0.35">
      <c r="A4725" s="204" t="s">
        <v>542</v>
      </c>
      <c r="B4725" t="s">
        <v>85</v>
      </c>
      <c r="C4725" s="201">
        <v>520401</v>
      </c>
      <c r="D4725" t="s">
        <v>135</v>
      </c>
    </row>
    <row r="4726" spans="1:4" x14ac:dyDescent="0.35">
      <c r="A4726" s="204" t="s">
        <v>542</v>
      </c>
      <c r="B4726" t="s">
        <v>85</v>
      </c>
      <c r="C4726" s="201">
        <v>520402</v>
      </c>
      <c r="D4726" t="s">
        <v>134</v>
      </c>
    </row>
    <row r="4727" spans="1:4" x14ac:dyDescent="0.35">
      <c r="A4727" s="204" t="s">
        <v>542</v>
      </c>
      <c r="B4727" t="s">
        <v>85</v>
      </c>
      <c r="C4727" s="201">
        <v>520406</v>
      </c>
      <c r="D4727" t="s">
        <v>331</v>
      </c>
    </row>
    <row r="4728" spans="1:4" x14ac:dyDescent="0.35">
      <c r="A4728" s="204" t="s">
        <v>542</v>
      </c>
      <c r="B4728" t="s">
        <v>85</v>
      </c>
      <c r="C4728" s="201">
        <v>520407</v>
      </c>
      <c r="D4728" t="s">
        <v>534</v>
      </c>
    </row>
    <row r="4729" spans="1:4" x14ac:dyDescent="0.35">
      <c r="A4729" s="204" t="s">
        <v>542</v>
      </c>
      <c r="B4729" t="s">
        <v>85</v>
      </c>
      <c r="C4729" s="201">
        <v>520408</v>
      </c>
      <c r="D4729" t="s">
        <v>330</v>
      </c>
    </row>
    <row r="4730" spans="1:4" x14ac:dyDescent="0.35">
      <c r="A4730" s="204" t="s">
        <v>542</v>
      </c>
      <c r="B4730" t="s">
        <v>85</v>
      </c>
      <c r="C4730" s="201">
        <v>520409</v>
      </c>
      <c r="D4730" t="s">
        <v>430</v>
      </c>
    </row>
    <row r="4731" spans="1:4" x14ac:dyDescent="0.35">
      <c r="A4731" s="204" t="s">
        <v>542</v>
      </c>
      <c r="B4731" t="s">
        <v>85</v>
      </c>
      <c r="C4731" s="201">
        <v>520410</v>
      </c>
      <c r="D4731" t="s">
        <v>329</v>
      </c>
    </row>
    <row r="4732" spans="1:4" x14ac:dyDescent="0.35">
      <c r="A4732" s="204" t="s">
        <v>542</v>
      </c>
      <c r="B4732" t="s">
        <v>85</v>
      </c>
      <c r="C4732" s="201">
        <v>520411</v>
      </c>
      <c r="D4732" t="s">
        <v>328</v>
      </c>
    </row>
    <row r="4733" spans="1:4" x14ac:dyDescent="0.35">
      <c r="A4733" s="204" t="s">
        <v>542</v>
      </c>
      <c r="B4733" t="s">
        <v>85</v>
      </c>
      <c r="C4733" s="201">
        <v>520701</v>
      </c>
      <c r="D4733" t="s">
        <v>482</v>
      </c>
    </row>
    <row r="4734" spans="1:4" x14ac:dyDescent="0.35">
      <c r="A4734" s="204" t="s">
        <v>542</v>
      </c>
      <c r="B4734" t="s">
        <v>85</v>
      </c>
      <c r="C4734" s="201">
        <v>520703</v>
      </c>
      <c r="D4734" t="s">
        <v>481</v>
      </c>
    </row>
    <row r="4735" spans="1:4" x14ac:dyDescent="0.35">
      <c r="A4735" s="204" t="s">
        <v>542</v>
      </c>
      <c r="B4735" t="s">
        <v>85</v>
      </c>
      <c r="C4735" s="201">
        <v>520901</v>
      </c>
      <c r="D4735" t="s">
        <v>133</v>
      </c>
    </row>
    <row r="4736" spans="1:4" x14ac:dyDescent="0.35">
      <c r="A4736" s="204" t="s">
        <v>542</v>
      </c>
      <c r="B4736" t="s">
        <v>85</v>
      </c>
      <c r="C4736" s="201">
        <v>520904</v>
      </c>
      <c r="D4736" t="s">
        <v>132</v>
      </c>
    </row>
    <row r="4737" spans="1:4" x14ac:dyDescent="0.35">
      <c r="A4737" s="204" t="s">
        <v>542</v>
      </c>
      <c r="B4737" t="s">
        <v>85</v>
      </c>
      <c r="C4737" s="201">
        <v>520905</v>
      </c>
      <c r="D4737" t="s">
        <v>131</v>
      </c>
    </row>
    <row r="4738" spans="1:4" x14ac:dyDescent="0.35">
      <c r="A4738" s="204" t="s">
        <v>542</v>
      </c>
      <c r="B4738" t="s">
        <v>85</v>
      </c>
      <c r="C4738" s="201">
        <v>520906</v>
      </c>
      <c r="D4738" t="s">
        <v>130</v>
      </c>
    </row>
    <row r="4739" spans="1:4" x14ac:dyDescent="0.35">
      <c r="A4739" s="204" t="s">
        <v>542</v>
      </c>
      <c r="B4739" t="s">
        <v>85</v>
      </c>
      <c r="C4739" s="201">
        <v>520907</v>
      </c>
      <c r="D4739" t="s">
        <v>326</v>
      </c>
    </row>
    <row r="4740" spans="1:4" x14ac:dyDescent="0.35">
      <c r="A4740" s="204" t="s">
        <v>542</v>
      </c>
      <c r="B4740" t="s">
        <v>85</v>
      </c>
      <c r="C4740" s="201">
        <v>520909</v>
      </c>
      <c r="D4740" t="s">
        <v>129</v>
      </c>
    </row>
    <row r="4741" spans="1:4" x14ac:dyDescent="0.35">
      <c r="A4741" s="204" t="s">
        <v>542</v>
      </c>
      <c r="B4741" t="s">
        <v>85</v>
      </c>
      <c r="C4741" s="201">
        <v>520999</v>
      </c>
      <c r="D4741" t="s">
        <v>127</v>
      </c>
    </row>
    <row r="4742" spans="1:4" x14ac:dyDescent="0.35">
      <c r="A4742" s="204" t="s">
        <v>542</v>
      </c>
      <c r="B4742" t="s">
        <v>85</v>
      </c>
      <c r="C4742" s="201">
        <v>521001</v>
      </c>
      <c r="D4742" t="s">
        <v>126</v>
      </c>
    </row>
    <row r="4743" spans="1:4" x14ac:dyDescent="0.35">
      <c r="A4743" s="204" t="s">
        <v>542</v>
      </c>
      <c r="B4743" t="s">
        <v>85</v>
      </c>
      <c r="C4743" s="201">
        <v>521099</v>
      </c>
      <c r="D4743" t="s">
        <v>533</v>
      </c>
    </row>
    <row r="4744" spans="1:4" x14ac:dyDescent="0.35">
      <c r="A4744" s="204" t="s">
        <v>542</v>
      </c>
      <c r="B4744" t="s">
        <v>85</v>
      </c>
      <c r="C4744" s="201">
        <v>521101</v>
      </c>
      <c r="D4744" t="s">
        <v>480</v>
      </c>
    </row>
    <row r="4745" spans="1:4" x14ac:dyDescent="0.35">
      <c r="A4745" s="204" t="s">
        <v>542</v>
      </c>
      <c r="B4745" t="s">
        <v>85</v>
      </c>
      <c r="C4745" s="201">
        <v>521401</v>
      </c>
      <c r="D4745" t="s">
        <v>125</v>
      </c>
    </row>
    <row r="4746" spans="1:4" x14ac:dyDescent="0.35">
      <c r="A4746" s="204" t="s">
        <v>542</v>
      </c>
      <c r="B4746" t="s">
        <v>85</v>
      </c>
      <c r="C4746" s="201">
        <v>521501</v>
      </c>
      <c r="D4746" t="s">
        <v>324</v>
      </c>
    </row>
    <row r="4747" spans="1:4" x14ac:dyDescent="0.35">
      <c r="A4747" s="204" t="s">
        <v>542</v>
      </c>
      <c r="B4747" t="s">
        <v>85</v>
      </c>
      <c r="C4747" s="201">
        <v>521601</v>
      </c>
      <c r="D4747" t="s">
        <v>479</v>
      </c>
    </row>
    <row r="4748" spans="1:4" x14ac:dyDescent="0.35">
      <c r="A4748" s="204" t="s">
        <v>542</v>
      </c>
      <c r="B4748" t="s">
        <v>85</v>
      </c>
      <c r="C4748" s="201">
        <v>521701</v>
      </c>
      <c r="D4748" t="s">
        <v>478</v>
      </c>
    </row>
    <row r="4749" spans="1:4" x14ac:dyDescent="0.35">
      <c r="A4749" s="204" t="s">
        <v>542</v>
      </c>
      <c r="B4749" t="s">
        <v>85</v>
      </c>
      <c r="C4749" s="201">
        <v>521803</v>
      </c>
      <c r="D4749" t="s">
        <v>124</v>
      </c>
    </row>
    <row r="4750" spans="1:4" x14ac:dyDescent="0.35">
      <c r="A4750" s="204" t="s">
        <v>542</v>
      </c>
      <c r="B4750" t="s">
        <v>85</v>
      </c>
      <c r="C4750" s="201">
        <v>521804</v>
      </c>
      <c r="D4750" t="s">
        <v>123</v>
      </c>
    </row>
    <row r="4751" spans="1:4" x14ac:dyDescent="0.35">
      <c r="A4751" s="204" t="s">
        <v>542</v>
      </c>
      <c r="B4751" t="s">
        <v>85</v>
      </c>
      <c r="C4751" s="201">
        <v>521899</v>
      </c>
      <c r="D4751" t="s">
        <v>122</v>
      </c>
    </row>
    <row r="4752" spans="1:4" x14ac:dyDescent="0.35">
      <c r="A4752" s="204" t="s">
        <v>542</v>
      </c>
      <c r="B4752" t="s">
        <v>85</v>
      </c>
      <c r="C4752" s="201">
        <v>521901</v>
      </c>
      <c r="D4752" t="s">
        <v>532</v>
      </c>
    </row>
    <row r="4753" spans="1:4" x14ac:dyDescent="0.35">
      <c r="A4753" s="204" t="s">
        <v>542</v>
      </c>
      <c r="B4753" t="s">
        <v>85</v>
      </c>
      <c r="C4753" s="201">
        <v>521903</v>
      </c>
      <c r="D4753" t="s">
        <v>412</v>
      </c>
    </row>
    <row r="4754" spans="1:4" x14ac:dyDescent="0.35">
      <c r="A4754" s="204" t="s">
        <v>542</v>
      </c>
      <c r="B4754" t="s">
        <v>85</v>
      </c>
      <c r="C4754" s="201">
        <v>521909</v>
      </c>
      <c r="D4754" t="s">
        <v>121</v>
      </c>
    </row>
    <row r="4755" spans="1:4" x14ac:dyDescent="0.35">
      <c r="A4755" s="204" t="s">
        <v>542</v>
      </c>
      <c r="B4755" t="s">
        <v>85</v>
      </c>
      <c r="C4755" s="201">
        <v>522001</v>
      </c>
      <c r="D4755" t="s">
        <v>531</v>
      </c>
    </row>
    <row r="4756" spans="1:4" x14ac:dyDescent="0.35">
      <c r="A4756" s="204" t="s">
        <v>542</v>
      </c>
      <c r="B4756" t="s">
        <v>85</v>
      </c>
      <c r="C4756" s="201">
        <v>999999</v>
      </c>
      <c r="D4756" t="s">
        <v>120</v>
      </c>
    </row>
    <row r="4757" spans="1:4" x14ac:dyDescent="0.35">
      <c r="A4757" s="204" t="s">
        <v>541</v>
      </c>
      <c r="B4757" t="s">
        <v>48</v>
      </c>
      <c r="C4757" s="203" t="s">
        <v>320</v>
      </c>
      <c r="D4757" t="s">
        <v>319</v>
      </c>
    </row>
    <row r="4758" spans="1:4" x14ac:dyDescent="0.35">
      <c r="A4758" s="204" t="s">
        <v>541</v>
      </c>
      <c r="B4758" t="s">
        <v>48</v>
      </c>
      <c r="C4758" s="203" t="s">
        <v>314</v>
      </c>
      <c r="D4758" t="s">
        <v>313</v>
      </c>
    </row>
    <row r="4759" spans="1:4" x14ac:dyDescent="0.35">
      <c r="A4759" s="204" t="s">
        <v>541</v>
      </c>
      <c r="B4759" t="s">
        <v>48</v>
      </c>
      <c r="C4759" s="203" t="s">
        <v>477</v>
      </c>
      <c r="D4759" t="s">
        <v>476</v>
      </c>
    </row>
    <row r="4760" spans="1:4" x14ac:dyDescent="0.35">
      <c r="A4760" s="204" t="s">
        <v>541</v>
      </c>
      <c r="B4760" t="s">
        <v>48</v>
      </c>
      <c r="C4760" s="203" t="s">
        <v>475</v>
      </c>
      <c r="D4760" t="s">
        <v>474</v>
      </c>
    </row>
    <row r="4761" spans="1:4" x14ac:dyDescent="0.35">
      <c r="A4761" s="204" t="s">
        <v>541</v>
      </c>
      <c r="B4761" t="s">
        <v>48</v>
      </c>
      <c r="C4761" s="203" t="s">
        <v>312</v>
      </c>
      <c r="D4761" t="s">
        <v>311</v>
      </c>
    </row>
    <row r="4762" spans="1:4" x14ac:dyDescent="0.35">
      <c r="A4762" s="204" t="s">
        <v>541</v>
      </c>
      <c r="B4762" t="s">
        <v>48</v>
      </c>
      <c r="C4762" s="203" t="s">
        <v>453</v>
      </c>
      <c r="D4762" t="s">
        <v>452</v>
      </c>
    </row>
    <row r="4763" spans="1:4" x14ac:dyDescent="0.35">
      <c r="A4763" s="204" t="s">
        <v>541</v>
      </c>
      <c r="B4763" t="s">
        <v>48</v>
      </c>
      <c r="C4763" s="203" t="s">
        <v>451</v>
      </c>
      <c r="D4763" t="s">
        <v>450</v>
      </c>
    </row>
    <row r="4764" spans="1:4" x14ac:dyDescent="0.35">
      <c r="A4764" s="204" t="s">
        <v>541</v>
      </c>
      <c r="B4764" t="s">
        <v>48</v>
      </c>
      <c r="C4764" s="203" t="s">
        <v>449</v>
      </c>
      <c r="D4764" t="s">
        <v>448</v>
      </c>
    </row>
    <row r="4765" spans="1:4" x14ac:dyDescent="0.35">
      <c r="A4765" s="204" t="s">
        <v>541</v>
      </c>
      <c r="B4765" t="s">
        <v>48</v>
      </c>
      <c r="C4765" s="203" t="s">
        <v>447</v>
      </c>
      <c r="D4765" t="s">
        <v>446</v>
      </c>
    </row>
    <row r="4766" spans="1:4" x14ac:dyDescent="0.35">
      <c r="A4766" s="204" t="s">
        <v>541</v>
      </c>
      <c r="B4766" t="s">
        <v>48</v>
      </c>
      <c r="C4766" s="203" t="s">
        <v>445</v>
      </c>
      <c r="D4766" t="s">
        <v>444</v>
      </c>
    </row>
    <row r="4767" spans="1:4" x14ac:dyDescent="0.35">
      <c r="A4767" s="204" t="s">
        <v>541</v>
      </c>
      <c r="B4767" t="s">
        <v>48</v>
      </c>
      <c r="C4767" s="203" t="s">
        <v>443</v>
      </c>
      <c r="D4767" t="s">
        <v>442</v>
      </c>
    </row>
    <row r="4768" spans="1:4" x14ac:dyDescent="0.35">
      <c r="A4768" s="204" t="s">
        <v>541</v>
      </c>
      <c r="B4768" t="s">
        <v>48</v>
      </c>
      <c r="C4768" s="203" t="s">
        <v>310</v>
      </c>
      <c r="D4768" t="s">
        <v>309</v>
      </c>
    </row>
    <row r="4769" spans="1:4" x14ac:dyDescent="0.35">
      <c r="A4769" s="204" t="s">
        <v>541</v>
      </c>
      <c r="B4769" t="s">
        <v>48</v>
      </c>
      <c r="C4769" s="203" t="s">
        <v>308</v>
      </c>
      <c r="D4769" t="s">
        <v>307</v>
      </c>
    </row>
    <row r="4770" spans="1:4" x14ac:dyDescent="0.35">
      <c r="A4770" s="204" t="s">
        <v>541</v>
      </c>
      <c r="B4770" t="s">
        <v>48</v>
      </c>
      <c r="C4770" s="203" t="s">
        <v>306</v>
      </c>
      <c r="D4770" t="s">
        <v>305</v>
      </c>
    </row>
    <row r="4771" spans="1:4" x14ac:dyDescent="0.35">
      <c r="A4771" s="204" t="s">
        <v>541</v>
      </c>
      <c r="B4771" t="s">
        <v>48</v>
      </c>
      <c r="C4771" s="203" t="s">
        <v>304</v>
      </c>
      <c r="D4771" t="s">
        <v>303</v>
      </c>
    </row>
    <row r="4772" spans="1:4" x14ac:dyDescent="0.35">
      <c r="A4772" s="204" t="s">
        <v>541</v>
      </c>
      <c r="B4772" t="s">
        <v>48</v>
      </c>
      <c r="C4772" s="203" t="s">
        <v>405</v>
      </c>
      <c r="D4772" t="s">
        <v>404</v>
      </c>
    </row>
    <row r="4773" spans="1:4" x14ac:dyDescent="0.35">
      <c r="A4773" s="204" t="s">
        <v>541</v>
      </c>
      <c r="B4773" t="s">
        <v>48</v>
      </c>
      <c r="C4773" s="203" t="s">
        <v>403</v>
      </c>
      <c r="D4773" t="s">
        <v>402</v>
      </c>
    </row>
    <row r="4774" spans="1:4" x14ac:dyDescent="0.35">
      <c r="A4774" s="204" t="s">
        <v>541</v>
      </c>
      <c r="B4774" t="s">
        <v>48</v>
      </c>
      <c r="C4774" s="203" t="s">
        <v>302</v>
      </c>
      <c r="D4774" t="s">
        <v>301</v>
      </c>
    </row>
    <row r="4775" spans="1:4" x14ac:dyDescent="0.35">
      <c r="A4775" s="204" t="s">
        <v>541</v>
      </c>
      <c r="B4775" t="s">
        <v>48</v>
      </c>
      <c r="C4775" s="203" t="s">
        <v>300</v>
      </c>
      <c r="D4775" t="s">
        <v>299</v>
      </c>
    </row>
    <row r="4776" spans="1:4" x14ac:dyDescent="0.35">
      <c r="A4776" s="204" t="s">
        <v>541</v>
      </c>
      <c r="B4776" t="s">
        <v>48</v>
      </c>
      <c r="C4776" s="203" t="s">
        <v>399</v>
      </c>
      <c r="D4776" t="s">
        <v>398</v>
      </c>
    </row>
    <row r="4777" spans="1:4" x14ac:dyDescent="0.35">
      <c r="A4777" s="204" t="s">
        <v>541</v>
      </c>
      <c r="B4777" t="s">
        <v>48</v>
      </c>
      <c r="C4777" s="201">
        <v>110103</v>
      </c>
      <c r="D4777" t="s">
        <v>292</v>
      </c>
    </row>
    <row r="4778" spans="1:4" x14ac:dyDescent="0.35">
      <c r="A4778" s="204" t="s">
        <v>541</v>
      </c>
      <c r="B4778" t="s">
        <v>48</v>
      </c>
      <c r="C4778" s="201">
        <v>110201</v>
      </c>
      <c r="D4778" t="s">
        <v>291</v>
      </c>
    </row>
    <row r="4779" spans="1:4" x14ac:dyDescent="0.35">
      <c r="A4779" s="204" t="s">
        <v>541</v>
      </c>
      <c r="B4779" t="s">
        <v>48</v>
      </c>
      <c r="C4779" s="201">
        <v>110202</v>
      </c>
      <c r="D4779" t="s">
        <v>290</v>
      </c>
    </row>
    <row r="4780" spans="1:4" x14ac:dyDescent="0.35">
      <c r="A4780" s="204" t="s">
        <v>541</v>
      </c>
      <c r="B4780" t="s">
        <v>48</v>
      </c>
      <c r="C4780" s="201">
        <v>110301</v>
      </c>
      <c r="D4780" t="s">
        <v>289</v>
      </c>
    </row>
    <row r="4781" spans="1:4" x14ac:dyDescent="0.35">
      <c r="A4781" s="204" t="s">
        <v>541</v>
      </c>
      <c r="B4781" t="s">
        <v>48</v>
      </c>
      <c r="C4781" s="201">
        <v>110501</v>
      </c>
      <c r="D4781" t="s">
        <v>395</v>
      </c>
    </row>
    <row r="4782" spans="1:4" x14ac:dyDescent="0.35">
      <c r="A4782" s="204" t="s">
        <v>541</v>
      </c>
      <c r="B4782" t="s">
        <v>48</v>
      </c>
      <c r="C4782" s="201">
        <v>110701</v>
      </c>
      <c r="D4782" t="s">
        <v>394</v>
      </c>
    </row>
    <row r="4783" spans="1:4" x14ac:dyDescent="0.35">
      <c r="A4783" s="204" t="s">
        <v>541</v>
      </c>
      <c r="B4783" t="s">
        <v>48</v>
      </c>
      <c r="C4783" s="201">
        <v>110802</v>
      </c>
      <c r="D4783" t="s">
        <v>288</v>
      </c>
    </row>
    <row r="4784" spans="1:4" x14ac:dyDescent="0.35">
      <c r="A4784" s="204" t="s">
        <v>541</v>
      </c>
      <c r="B4784" t="s">
        <v>48</v>
      </c>
      <c r="C4784" s="201">
        <v>110901</v>
      </c>
      <c r="D4784" t="s">
        <v>393</v>
      </c>
    </row>
    <row r="4785" spans="1:4" x14ac:dyDescent="0.35">
      <c r="A4785" s="204" t="s">
        <v>541</v>
      </c>
      <c r="B4785" t="s">
        <v>48</v>
      </c>
      <c r="C4785" s="201">
        <v>110902</v>
      </c>
      <c r="D4785" t="s">
        <v>392</v>
      </c>
    </row>
    <row r="4786" spans="1:4" x14ac:dyDescent="0.35">
      <c r="A4786" s="204" t="s">
        <v>541</v>
      </c>
      <c r="B4786" t="s">
        <v>48</v>
      </c>
      <c r="C4786" s="201">
        <v>111001</v>
      </c>
      <c r="D4786" t="s">
        <v>287</v>
      </c>
    </row>
    <row r="4787" spans="1:4" x14ac:dyDescent="0.35">
      <c r="A4787" s="204" t="s">
        <v>541</v>
      </c>
      <c r="B4787" t="s">
        <v>48</v>
      </c>
      <c r="C4787" s="201">
        <v>111002</v>
      </c>
      <c r="D4787" t="s">
        <v>286</v>
      </c>
    </row>
    <row r="4788" spans="1:4" x14ac:dyDescent="0.35">
      <c r="A4788" s="204" t="s">
        <v>541</v>
      </c>
      <c r="B4788" t="s">
        <v>48</v>
      </c>
      <c r="C4788" s="201">
        <v>111003</v>
      </c>
      <c r="D4788" t="s">
        <v>285</v>
      </c>
    </row>
    <row r="4789" spans="1:4" x14ac:dyDescent="0.35">
      <c r="A4789" s="204" t="s">
        <v>541</v>
      </c>
      <c r="B4789" t="s">
        <v>48</v>
      </c>
      <c r="C4789" s="201">
        <v>111006</v>
      </c>
      <c r="D4789" t="s">
        <v>284</v>
      </c>
    </row>
    <row r="4790" spans="1:4" x14ac:dyDescent="0.35">
      <c r="A4790" s="204" t="s">
        <v>541</v>
      </c>
      <c r="B4790" t="s">
        <v>48</v>
      </c>
      <c r="C4790" s="201">
        <v>120412</v>
      </c>
      <c r="D4790" t="s">
        <v>278</v>
      </c>
    </row>
    <row r="4791" spans="1:4" x14ac:dyDescent="0.35">
      <c r="A4791" s="204" t="s">
        <v>541</v>
      </c>
      <c r="B4791" t="s">
        <v>48</v>
      </c>
      <c r="C4791" s="201">
        <v>120501</v>
      </c>
      <c r="D4791" t="s">
        <v>274</v>
      </c>
    </row>
    <row r="4792" spans="1:4" x14ac:dyDescent="0.35">
      <c r="A4792" s="204" t="s">
        <v>541</v>
      </c>
      <c r="B4792" t="s">
        <v>48</v>
      </c>
      <c r="C4792" s="201">
        <v>129999</v>
      </c>
      <c r="D4792" t="s">
        <v>528</v>
      </c>
    </row>
    <row r="4793" spans="1:4" x14ac:dyDescent="0.35">
      <c r="A4793" s="204" t="s">
        <v>541</v>
      </c>
      <c r="B4793" t="s">
        <v>48</v>
      </c>
      <c r="C4793" s="201">
        <v>130201</v>
      </c>
      <c r="D4793" t="s">
        <v>389</v>
      </c>
    </row>
    <row r="4794" spans="1:4" x14ac:dyDescent="0.35">
      <c r="A4794" s="204" t="s">
        <v>541</v>
      </c>
      <c r="B4794" t="s">
        <v>48</v>
      </c>
      <c r="C4794" s="201">
        <v>131102</v>
      </c>
      <c r="D4794" t="s">
        <v>268</v>
      </c>
    </row>
    <row r="4795" spans="1:4" x14ac:dyDescent="0.35">
      <c r="A4795" s="204" t="s">
        <v>541</v>
      </c>
      <c r="B4795" t="s">
        <v>48</v>
      </c>
      <c r="C4795" s="201">
        <v>131199</v>
      </c>
      <c r="D4795" t="s">
        <v>267</v>
      </c>
    </row>
    <row r="4796" spans="1:4" x14ac:dyDescent="0.35">
      <c r="A4796" s="204" t="s">
        <v>541</v>
      </c>
      <c r="B4796" t="s">
        <v>48</v>
      </c>
      <c r="C4796" s="201">
        <v>131201</v>
      </c>
      <c r="D4796" t="s">
        <v>388</v>
      </c>
    </row>
    <row r="4797" spans="1:4" x14ac:dyDescent="0.35">
      <c r="A4797" s="204" t="s">
        <v>541</v>
      </c>
      <c r="B4797" t="s">
        <v>48</v>
      </c>
      <c r="C4797" s="201">
        <v>131206</v>
      </c>
      <c r="D4797" t="s">
        <v>387</v>
      </c>
    </row>
    <row r="4798" spans="1:4" x14ac:dyDescent="0.35">
      <c r="A4798" s="204" t="s">
        <v>541</v>
      </c>
      <c r="B4798" t="s">
        <v>48</v>
      </c>
      <c r="C4798" s="201">
        <v>131207</v>
      </c>
      <c r="D4798" t="s">
        <v>386</v>
      </c>
    </row>
    <row r="4799" spans="1:4" x14ac:dyDescent="0.35">
      <c r="A4799" s="204" t="s">
        <v>541</v>
      </c>
      <c r="B4799" t="s">
        <v>48</v>
      </c>
      <c r="C4799" s="201">
        <v>131208</v>
      </c>
      <c r="D4799" t="s">
        <v>385</v>
      </c>
    </row>
    <row r="4800" spans="1:4" x14ac:dyDescent="0.35">
      <c r="A4800" s="204" t="s">
        <v>541</v>
      </c>
      <c r="B4800" t="s">
        <v>48</v>
      </c>
      <c r="C4800" s="201">
        <v>131209</v>
      </c>
      <c r="D4800" t="s">
        <v>384</v>
      </c>
    </row>
    <row r="4801" spans="1:4" x14ac:dyDescent="0.35">
      <c r="A4801" s="204" t="s">
        <v>541</v>
      </c>
      <c r="B4801" t="s">
        <v>48</v>
      </c>
      <c r="C4801" s="201">
        <v>131210</v>
      </c>
      <c r="D4801" t="s">
        <v>383</v>
      </c>
    </row>
    <row r="4802" spans="1:4" x14ac:dyDescent="0.35">
      <c r="A4802" s="204" t="s">
        <v>541</v>
      </c>
      <c r="B4802" t="s">
        <v>48</v>
      </c>
      <c r="C4802" s="201">
        <v>131211</v>
      </c>
      <c r="D4802" t="s">
        <v>382</v>
      </c>
    </row>
    <row r="4803" spans="1:4" x14ac:dyDescent="0.35">
      <c r="A4803" s="204" t="s">
        <v>541</v>
      </c>
      <c r="B4803" t="s">
        <v>48</v>
      </c>
      <c r="C4803" s="201">
        <v>131212</v>
      </c>
      <c r="D4803" t="s">
        <v>381</v>
      </c>
    </row>
    <row r="4804" spans="1:4" x14ac:dyDescent="0.35">
      <c r="A4804" s="204" t="s">
        <v>541</v>
      </c>
      <c r="B4804" t="s">
        <v>48</v>
      </c>
      <c r="C4804" s="201">
        <v>131314</v>
      </c>
      <c r="D4804" t="s">
        <v>425</v>
      </c>
    </row>
    <row r="4805" spans="1:4" x14ac:dyDescent="0.35">
      <c r="A4805" s="204" t="s">
        <v>541</v>
      </c>
      <c r="B4805" t="s">
        <v>48</v>
      </c>
      <c r="C4805" s="201">
        <v>131401</v>
      </c>
      <c r="D4805" t="s">
        <v>380</v>
      </c>
    </row>
    <row r="4806" spans="1:4" x14ac:dyDescent="0.35">
      <c r="A4806" s="204" t="s">
        <v>541</v>
      </c>
      <c r="B4806" t="s">
        <v>48</v>
      </c>
      <c r="C4806" s="201">
        <v>131402</v>
      </c>
      <c r="D4806" t="s">
        <v>379</v>
      </c>
    </row>
    <row r="4807" spans="1:4" x14ac:dyDescent="0.35">
      <c r="A4807" s="204" t="s">
        <v>541</v>
      </c>
      <c r="B4807" t="s">
        <v>48</v>
      </c>
      <c r="C4807" s="201">
        <v>131499</v>
      </c>
      <c r="D4807" t="s">
        <v>378</v>
      </c>
    </row>
    <row r="4808" spans="1:4" x14ac:dyDescent="0.35">
      <c r="A4808" s="204" t="s">
        <v>541</v>
      </c>
      <c r="B4808" t="s">
        <v>48</v>
      </c>
      <c r="C4808" s="201">
        <v>150000</v>
      </c>
      <c r="D4808" t="s">
        <v>471</v>
      </c>
    </row>
    <row r="4809" spans="1:4" x14ac:dyDescent="0.35">
      <c r="A4809" s="204" t="s">
        <v>541</v>
      </c>
      <c r="B4809" t="s">
        <v>48</v>
      </c>
      <c r="C4809" s="201">
        <v>150101</v>
      </c>
      <c r="D4809" t="s">
        <v>266</v>
      </c>
    </row>
    <row r="4810" spans="1:4" x14ac:dyDescent="0.35">
      <c r="A4810" s="204" t="s">
        <v>541</v>
      </c>
      <c r="B4810" t="s">
        <v>48</v>
      </c>
      <c r="C4810" s="201">
        <v>150201</v>
      </c>
      <c r="D4810" t="s">
        <v>539</v>
      </c>
    </row>
    <row r="4811" spans="1:4" x14ac:dyDescent="0.35">
      <c r="A4811" s="204" t="s">
        <v>541</v>
      </c>
      <c r="B4811" t="s">
        <v>48</v>
      </c>
      <c r="C4811" s="201">
        <v>150303</v>
      </c>
      <c r="D4811" t="s">
        <v>377</v>
      </c>
    </row>
    <row r="4812" spans="1:4" x14ac:dyDescent="0.35">
      <c r="A4812" s="204" t="s">
        <v>541</v>
      </c>
      <c r="B4812" t="s">
        <v>48</v>
      </c>
      <c r="C4812" s="201">
        <v>150306</v>
      </c>
      <c r="D4812" t="s">
        <v>376</v>
      </c>
    </row>
    <row r="4813" spans="1:4" x14ac:dyDescent="0.35">
      <c r="A4813" s="204" t="s">
        <v>541</v>
      </c>
      <c r="B4813" t="s">
        <v>48</v>
      </c>
      <c r="C4813" s="201">
        <v>150401</v>
      </c>
      <c r="D4813" t="s">
        <v>375</v>
      </c>
    </row>
    <row r="4814" spans="1:4" x14ac:dyDescent="0.35">
      <c r="A4814" s="204" t="s">
        <v>541</v>
      </c>
      <c r="B4814" t="s">
        <v>48</v>
      </c>
      <c r="C4814" s="201">
        <v>150403</v>
      </c>
      <c r="D4814" t="s">
        <v>374</v>
      </c>
    </row>
    <row r="4815" spans="1:4" x14ac:dyDescent="0.35">
      <c r="A4815" s="204" t="s">
        <v>541</v>
      </c>
      <c r="B4815" t="s">
        <v>48</v>
      </c>
      <c r="C4815" s="201">
        <v>150506</v>
      </c>
      <c r="D4815" t="s">
        <v>265</v>
      </c>
    </row>
    <row r="4816" spans="1:4" x14ac:dyDescent="0.35">
      <c r="A4816" s="204" t="s">
        <v>541</v>
      </c>
      <c r="B4816" t="s">
        <v>48</v>
      </c>
      <c r="C4816" s="201">
        <v>150507</v>
      </c>
      <c r="D4816" t="s">
        <v>264</v>
      </c>
    </row>
    <row r="4817" spans="1:4" x14ac:dyDescent="0.35">
      <c r="A4817" s="204" t="s">
        <v>541</v>
      </c>
      <c r="B4817" t="s">
        <v>48</v>
      </c>
      <c r="C4817" s="201">
        <v>150508</v>
      </c>
      <c r="D4817" t="s">
        <v>263</v>
      </c>
    </row>
    <row r="4818" spans="1:4" x14ac:dyDescent="0.35">
      <c r="A4818" s="204" t="s">
        <v>541</v>
      </c>
      <c r="B4818" t="s">
        <v>48</v>
      </c>
      <c r="C4818" s="201">
        <v>150701</v>
      </c>
      <c r="D4818" t="s">
        <v>262</v>
      </c>
    </row>
    <row r="4819" spans="1:4" x14ac:dyDescent="0.35">
      <c r="A4819" s="204" t="s">
        <v>541</v>
      </c>
      <c r="B4819" t="s">
        <v>48</v>
      </c>
      <c r="C4819" s="201">
        <v>150705</v>
      </c>
      <c r="D4819" t="s">
        <v>261</v>
      </c>
    </row>
    <row r="4820" spans="1:4" x14ac:dyDescent="0.35">
      <c r="A4820" s="204" t="s">
        <v>541</v>
      </c>
      <c r="B4820" t="s">
        <v>48</v>
      </c>
      <c r="C4820" s="201">
        <v>151001</v>
      </c>
      <c r="D4820" t="s">
        <v>538</v>
      </c>
    </row>
    <row r="4821" spans="1:4" x14ac:dyDescent="0.35">
      <c r="A4821" s="204" t="s">
        <v>541</v>
      </c>
      <c r="B4821" t="s">
        <v>48</v>
      </c>
      <c r="C4821" s="201">
        <v>151102</v>
      </c>
      <c r="D4821" t="s">
        <v>514</v>
      </c>
    </row>
    <row r="4822" spans="1:4" x14ac:dyDescent="0.35">
      <c r="A4822" s="204" t="s">
        <v>541</v>
      </c>
      <c r="B4822" t="s">
        <v>48</v>
      </c>
      <c r="C4822" s="201">
        <v>151301</v>
      </c>
      <c r="D4822" t="s">
        <v>258</v>
      </c>
    </row>
    <row r="4823" spans="1:4" x14ac:dyDescent="0.35">
      <c r="A4823" s="204" t="s">
        <v>541</v>
      </c>
      <c r="B4823" t="s">
        <v>48</v>
      </c>
      <c r="C4823" s="201">
        <v>151302</v>
      </c>
      <c r="D4823" t="s">
        <v>257</v>
      </c>
    </row>
    <row r="4824" spans="1:4" x14ac:dyDescent="0.35">
      <c r="A4824" s="204" t="s">
        <v>541</v>
      </c>
      <c r="B4824" t="s">
        <v>48</v>
      </c>
      <c r="C4824" s="201">
        <v>151305</v>
      </c>
      <c r="D4824" t="s">
        <v>373</v>
      </c>
    </row>
    <row r="4825" spans="1:4" x14ac:dyDescent="0.35">
      <c r="A4825" s="204" t="s">
        <v>541</v>
      </c>
      <c r="B4825" t="s">
        <v>48</v>
      </c>
      <c r="C4825" s="201">
        <v>151307</v>
      </c>
      <c r="D4825" t="s">
        <v>254</v>
      </c>
    </row>
    <row r="4826" spans="1:4" x14ac:dyDescent="0.35">
      <c r="A4826" s="204" t="s">
        <v>541</v>
      </c>
      <c r="B4826" t="s">
        <v>48</v>
      </c>
      <c r="C4826" s="201">
        <v>151399</v>
      </c>
      <c r="D4826" t="s">
        <v>537</v>
      </c>
    </row>
    <row r="4827" spans="1:4" x14ac:dyDescent="0.35">
      <c r="A4827" s="204" t="s">
        <v>541</v>
      </c>
      <c r="B4827" t="s">
        <v>48</v>
      </c>
      <c r="C4827" s="201">
        <v>151701</v>
      </c>
      <c r="D4827" t="s">
        <v>536</v>
      </c>
    </row>
    <row r="4828" spans="1:4" x14ac:dyDescent="0.35">
      <c r="A4828" s="204" t="s">
        <v>541</v>
      </c>
      <c r="B4828" t="s">
        <v>48</v>
      </c>
      <c r="C4828" s="201">
        <v>190501</v>
      </c>
      <c r="D4828" t="s">
        <v>372</v>
      </c>
    </row>
    <row r="4829" spans="1:4" x14ac:dyDescent="0.35">
      <c r="A4829" s="204" t="s">
        <v>541</v>
      </c>
      <c r="B4829" t="s">
        <v>48</v>
      </c>
      <c r="C4829" s="201">
        <v>190708</v>
      </c>
      <c r="D4829" t="s">
        <v>371</v>
      </c>
    </row>
    <row r="4830" spans="1:4" x14ac:dyDescent="0.35">
      <c r="A4830" s="204" t="s">
        <v>541</v>
      </c>
      <c r="B4830" t="s">
        <v>48</v>
      </c>
      <c r="C4830" s="201">
        <v>190710</v>
      </c>
      <c r="D4830" t="s">
        <v>370</v>
      </c>
    </row>
    <row r="4831" spans="1:4" x14ac:dyDescent="0.35">
      <c r="A4831" s="204" t="s">
        <v>541</v>
      </c>
      <c r="B4831" t="s">
        <v>48</v>
      </c>
      <c r="C4831" s="201">
        <v>220000</v>
      </c>
      <c r="D4831" t="s">
        <v>513</v>
      </c>
    </row>
    <row r="4832" spans="1:4" x14ac:dyDescent="0.35">
      <c r="A4832" s="204" t="s">
        <v>541</v>
      </c>
      <c r="B4832" t="s">
        <v>48</v>
      </c>
      <c r="C4832" s="201">
        <v>220302</v>
      </c>
      <c r="D4832" t="s">
        <v>512</v>
      </c>
    </row>
    <row r="4833" spans="1:4" x14ac:dyDescent="0.35">
      <c r="A4833" s="204" t="s">
        <v>541</v>
      </c>
      <c r="B4833" t="s">
        <v>48</v>
      </c>
      <c r="C4833" s="201">
        <v>260210</v>
      </c>
      <c r="D4833" t="s">
        <v>251</v>
      </c>
    </row>
    <row r="4834" spans="1:4" x14ac:dyDescent="0.35">
      <c r="A4834" s="204" t="s">
        <v>541</v>
      </c>
      <c r="B4834" t="s">
        <v>48</v>
      </c>
      <c r="C4834" s="201">
        <v>261006</v>
      </c>
      <c r="D4834" t="s">
        <v>250</v>
      </c>
    </row>
    <row r="4835" spans="1:4" x14ac:dyDescent="0.35">
      <c r="A4835" s="204" t="s">
        <v>541</v>
      </c>
      <c r="B4835" t="s">
        <v>48</v>
      </c>
      <c r="C4835" s="201">
        <v>301901</v>
      </c>
      <c r="D4835" t="s">
        <v>369</v>
      </c>
    </row>
    <row r="4836" spans="1:4" x14ac:dyDescent="0.35">
      <c r="A4836" s="204" t="s">
        <v>541</v>
      </c>
      <c r="B4836" t="s">
        <v>48</v>
      </c>
      <c r="C4836" s="201">
        <v>302502</v>
      </c>
      <c r="D4836" t="s">
        <v>368</v>
      </c>
    </row>
    <row r="4837" spans="1:4" x14ac:dyDescent="0.35">
      <c r="A4837" s="204" t="s">
        <v>541</v>
      </c>
      <c r="B4837" t="s">
        <v>48</v>
      </c>
      <c r="C4837" s="201">
        <v>303301</v>
      </c>
      <c r="D4837" t="s">
        <v>248</v>
      </c>
    </row>
    <row r="4838" spans="1:4" x14ac:dyDescent="0.35">
      <c r="A4838" s="204" t="s">
        <v>541</v>
      </c>
      <c r="B4838" t="s">
        <v>48</v>
      </c>
      <c r="C4838" s="201">
        <v>303401</v>
      </c>
      <c r="D4838" t="s">
        <v>247</v>
      </c>
    </row>
    <row r="4839" spans="1:4" x14ac:dyDescent="0.35">
      <c r="A4839" s="204" t="s">
        <v>541</v>
      </c>
      <c r="B4839" t="s">
        <v>48</v>
      </c>
      <c r="C4839" s="201">
        <v>304101</v>
      </c>
      <c r="D4839" t="s">
        <v>246</v>
      </c>
    </row>
    <row r="4840" spans="1:4" x14ac:dyDescent="0.35">
      <c r="A4840" s="204" t="s">
        <v>541</v>
      </c>
      <c r="B4840" t="s">
        <v>48</v>
      </c>
      <c r="C4840" s="201">
        <v>304401</v>
      </c>
      <c r="D4840" t="s">
        <v>245</v>
      </c>
    </row>
    <row r="4841" spans="1:4" x14ac:dyDescent="0.35">
      <c r="A4841" s="204" t="s">
        <v>541</v>
      </c>
      <c r="B4841" t="s">
        <v>48</v>
      </c>
      <c r="C4841" s="201">
        <v>310302</v>
      </c>
      <c r="D4841" t="s">
        <v>434</v>
      </c>
    </row>
    <row r="4842" spans="1:4" x14ac:dyDescent="0.35">
      <c r="A4842" s="204" t="s">
        <v>541</v>
      </c>
      <c r="B4842" t="s">
        <v>48</v>
      </c>
      <c r="C4842" s="201">
        <v>310501</v>
      </c>
      <c r="D4842" t="s">
        <v>423</v>
      </c>
    </row>
    <row r="4843" spans="1:4" x14ac:dyDescent="0.35">
      <c r="A4843" s="204" t="s">
        <v>541</v>
      </c>
      <c r="B4843" t="s">
        <v>48</v>
      </c>
      <c r="C4843" s="201">
        <v>310504</v>
      </c>
      <c r="D4843" t="s">
        <v>422</v>
      </c>
    </row>
    <row r="4844" spans="1:4" x14ac:dyDescent="0.35">
      <c r="A4844" s="204" t="s">
        <v>541</v>
      </c>
      <c r="B4844" t="s">
        <v>48</v>
      </c>
      <c r="C4844" s="201">
        <v>310507</v>
      </c>
      <c r="D4844" t="s">
        <v>421</v>
      </c>
    </row>
    <row r="4845" spans="1:4" x14ac:dyDescent="0.35">
      <c r="A4845" s="204" t="s">
        <v>541</v>
      </c>
      <c r="B4845" t="s">
        <v>48</v>
      </c>
      <c r="C4845" s="201">
        <v>310601</v>
      </c>
      <c r="D4845" t="s">
        <v>367</v>
      </c>
    </row>
    <row r="4846" spans="1:4" x14ac:dyDescent="0.35">
      <c r="A4846" s="204" t="s">
        <v>541</v>
      </c>
      <c r="B4846" t="s">
        <v>48</v>
      </c>
      <c r="C4846" s="201">
        <v>400401</v>
      </c>
      <c r="D4846" t="s">
        <v>527</v>
      </c>
    </row>
    <row r="4847" spans="1:4" x14ac:dyDescent="0.35">
      <c r="A4847" s="204" t="s">
        <v>541</v>
      </c>
      <c r="B4847" t="s">
        <v>48</v>
      </c>
      <c r="C4847" s="201">
        <v>400509</v>
      </c>
      <c r="D4847" t="s">
        <v>244</v>
      </c>
    </row>
    <row r="4848" spans="1:4" x14ac:dyDescent="0.35">
      <c r="A4848" s="204" t="s">
        <v>541</v>
      </c>
      <c r="B4848" t="s">
        <v>48</v>
      </c>
      <c r="C4848" s="201">
        <v>401001</v>
      </c>
      <c r="D4848" t="s">
        <v>526</v>
      </c>
    </row>
    <row r="4849" spans="1:4" x14ac:dyDescent="0.35">
      <c r="A4849" s="204" t="s">
        <v>541</v>
      </c>
      <c r="B4849" t="s">
        <v>48</v>
      </c>
      <c r="C4849" s="201">
        <v>401002</v>
      </c>
      <c r="D4849" t="s">
        <v>525</v>
      </c>
    </row>
    <row r="4850" spans="1:4" x14ac:dyDescent="0.35">
      <c r="A4850" s="204" t="s">
        <v>541</v>
      </c>
      <c r="B4850" t="s">
        <v>48</v>
      </c>
      <c r="C4850" s="201">
        <v>410000</v>
      </c>
      <c r="D4850" t="s">
        <v>524</v>
      </c>
    </row>
    <row r="4851" spans="1:4" x14ac:dyDescent="0.35">
      <c r="A4851" s="204" t="s">
        <v>541</v>
      </c>
      <c r="B4851" t="s">
        <v>48</v>
      </c>
      <c r="C4851" s="201">
        <v>410303</v>
      </c>
      <c r="D4851" t="s">
        <v>365</v>
      </c>
    </row>
    <row r="4852" spans="1:4" x14ac:dyDescent="0.35">
      <c r="A4852" s="204" t="s">
        <v>541</v>
      </c>
      <c r="B4852" t="s">
        <v>48</v>
      </c>
      <c r="C4852" s="201">
        <v>410399</v>
      </c>
      <c r="D4852" t="s">
        <v>243</v>
      </c>
    </row>
    <row r="4853" spans="1:4" x14ac:dyDescent="0.35">
      <c r="A4853" s="204" t="s">
        <v>541</v>
      </c>
      <c r="B4853" t="s">
        <v>48</v>
      </c>
      <c r="C4853" s="201">
        <v>419999</v>
      </c>
      <c r="D4853" t="s">
        <v>242</v>
      </c>
    </row>
    <row r="4854" spans="1:4" x14ac:dyDescent="0.35">
      <c r="A4854" s="204" t="s">
        <v>541</v>
      </c>
      <c r="B4854" t="s">
        <v>48</v>
      </c>
      <c r="C4854" s="201">
        <v>430100</v>
      </c>
      <c r="D4854" t="s">
        <v>241</v>
      </c>
    </row>
    <row r="4855" spans="1:4" x14ac:dyDescent="0.35">
      <c r="A4855" s="204" t="s">
        <v>541</v>
      </c>
      <c r="B4855" t="s">
        <v>48</v>
      </c>
      <c r="C4855" s="201">
        <v>430104</v>
      </c>
      <c r="D4855" t="s">
        <v>238</v>
      </c>
    </row>
    <row r="4856" spans="1:4" x14ac:dyDescent="0.35">
      <c r="A4856" s="204" t="s">
        <v>541</v>
      </c>
      <c r="B4856" t="s">
        <v>48</v>
      </c>
      <c r="C4856" s="201">
        <v>430109</v>
      </c>
      <c r="D4856" t="s">
        <v>364</v>
      </c>
    </row>
    <row r="4857" spans="1:4" x14ac:dyDescent="0.35">
      <c r="A4857" s="204" t="s">
        <v>541</v>
      </c>
      <c r="B4857" t="s">
        <v>48</v>
      </c>
      <c r="C4857" s="201">
        <v>430202</v>
      </c>
      <c r="D4857" t="s">
        <v>362</v>
      </c>
    </row>
    <row r="4858" spans="1:4" x14ac:dyDescent="0.35">
      <c r="A4858" s="204" t="s">
        <v>541</v>
      </c>
      <c r="B4858" t="s">
        <v>48</v>
      </c>
      <c r="C4858" s="201">
        <v>430302</v>
      </c>
      <c r="D4858" t="s">
        <v>229</v>
      </c>
    </row>
    <row r="4859" spans="1:4" x14ac:dyDescent="0.35">
      <c r="A4859" s="204" t="s">
        <v>541</v>
      </c>
      <c r="B4859" t="s">
        <v>48</v>
      </c>
      <c r="C4859" s="201">
        <v>430402</v>
      </c>
      <c r="D4859" t="s">
        <v>523</v>
      </c>
    </row>
    <row r="4860" spans="1:4" x14ac:dyDescent="0.35">
      <c r="A4860" s="204" t="s">
        <v>541</v>
      </c>
      <c r="B4860" t="s">
        <v>48</v>
      </c>
      <c r="C4860" s="201">
        <v>430406</v>
      </c>
      <c r="D4860" t="s">
        <v>522</v>
      </c>
    </row>
    <row r="4861" spans="1:4" x14ac:dyDescent="0.35">
      <c r="A4861" s="204" t="s">
        <v>541</v>
      </c>
      <c r="B4861" t="s">
        <v>48</v>
      </c>
      <c r="C4861" s="201">
        <v>440000</v>
      </c>
      <c r="D4861" t="s">
        <v>220</v>
      </c>
    </row>
    <row r="4862" spans="1:4" x14ac:dyDescent="0.35">
      <c r="A4862" s="204" t="s">
        <v>541</v>
      </c>
      <c r="B4862" t="s">
        <v>48</v>
      </c>
      <c r="C4862" s="201">
        <v>440401</v>
      </c>
      <c r="D4862" t="s">
        <v>511</v>
      </c>
    </row>
    <row r="4863" spans="1:4" x14ac:dyDescent="0.35">
      <c r="A4863" s="204" t="s">
        <v>541</v>
      </c>
      <c r="B4863" t="s">
        <v>48</v>
      </c>
      <c r="C4863" s="201">
        <v>440403</v>
      </c>
      <c r="D4863" t="s">
        <v>510</v>
      </c>
    </row>
    <row r="4864" spans="1:4" x14ac:dyDescent="0.35">
      <c r="A4864" s="204" t="s">
        <v>541</v>
      </c>
      <c r="B4864" t="s">
        <v>48</v>
      </c>
      <c r="C4864" s="201">
        <v>440701</v>
      </c>
      <c r="D4864" t="s">
        <v>358</v>
      </c>
    </row>
    <row r="4865" spans="1:4" x14ac:dyDescent="0.35">
      <c r="A4865" s="204" t="s">
        <v>541</v>
      </c>
      <c r="B4865" t="s">
        <v>48</v>
      </c>
      <c r="C4865" s="201">
        <v>440702</v>
      </c>
      <c r="D4865" t="s">
        <v>509</v>
      </c>
    </row>
    <row r="4866" spans="1:4" x14ac:dyDescent="0.35">
      <c r="A4866" s="204" t="s">
        <v>541</v>
      </c>
      <c r="B4866" t="s">
        <v>48</v>
      </c>
      <c r="C4866" s="201">
        <v>450401</v>
      </c>
      <c r="D4866" t="s">
        <v>521</v>
      </c>
    </row>
    <row r="4867" spans="1:4" x14ac:dyDescent="0.35">
      <c r="A4867" s="204" t="s">
        <v>541</v>
      </c>
      <c r="B4867" t="s">
        <v>48</v>
      </c>
      <c r="C4867" s="201">
        <v>460000</v>
      </c>
      <c r="D4867" t="s">
        <v>508</v>
      </c>
    </row>
    <row r="4868" spans="1:4" x14ac:dyDescent="0.35">
      <c r="A4868" s="204" t="s">
        <v>541</v>
      </c>
      <c r="B4868" t="s">
        <v>48</v>
      </c>
      <c r="C4868" s="201">
        <v>460101</v>
      </c>
      <c r="D4868" t="s">
        <v>507</v>
      </c>
    </row>
    <row r="4869" spans="1:4" x14ac:dyDescent="0.35">
      <c r="A4869" s="204" t="s">
        <v>541</v>
      </c>
      <c r="B4869" t="s">
        <v>48</v>
      </c>
      <c r="C4869" s="201">
        <v>460201</v>
      </c>
      <c r="D4869" t="s">
        <v>506</v>
      </c>
    </row>
    <row r="4870" spans="1:4" x14ac:dyDescent="0.35">
      <c r="A4870" s="204" t="s">
        <v>541</v>
      </c>
      <c r="B4870" t="s">
        <v>48</v>
      </c>
      <c r="C4870" s="201">
        <v>460301</v>
      </c>
      <c r="D4870" t="s">
        <v>219</v>
      </c>
    </row>
    <row r="4871" spans="1:4" x14ac:dyDescent="0.35">
      <c r="A4871" s="204" t="s">
        <v>541</v>
      </c>
      <c r="B4871" t="s">
        <v>48</v>
      </c>
      <c r="C4871" s="201">
        <v>460302</v>
      </c>
      <c r="D4871" t="s">
        <v>420</v>
      </c>
    </row>
    <row r="4872" spans="1:4" x14ac:dyDescent="0.35">
      <c r="A4872" s="204" t="s">
        <v>541</v>
      </c>
      <c r="B4872" t="s">
        <v>48</v>
      </c>
      <c r="C4872" s="201">
        <v>460303</v>
      </c>
      <c r="D4872" t="s">
        <v>218</v>
      </c>
    </row>
    <row r="4873" spans="1:4" x14ac:dyDescent="0.35">
      <c r="A4873" s="204" t="s">
        <v>541</v>
      </c>
      <c r="B4873" t="s">
        <v>48</v>
      </c>
      <c r="C4873" s="201">
        <v>460401</v>
      </c>
      <c r="D4873" t="s">
        <v>217</v>
      </c>
    </row>
    <row r="4874" spans="1:4" x14ac:dyDescent="0.35">
      <c r="A4874" s="204" t="s">
        <v>541</v>
      </c>
      <c r="B4874" t="s">
        <v>48</v>
      </c>
      <c r="C4874" s="201">
        <v>460402</v>
      </c>
      <c r="D4874" t="s">
        <v>505</v>
      </c>
    </row>
    <row r="4875" spans="1:4" x14ac:dyDescent="0.35">
      <c r="A4875" s="204" t="s">
        <v>541</v>
      </c>
      <c r="B4875" t="s">
        <v>48</v>
      </c>
      <c r="C4875" s="201">
        <v>460403</v>
      </c>
      <c r="D4875" t="s">
        <v>419</v>
      </c>
    </row>
    <row r="4876" spans="1:4" x14ac:dyDescent="0.35">
      <c r="A4876" s="204" t="s">
        <v>541</v>
      </c>
      <c r="B4876" t="s">
        <v>48</v>
      </c>
      <c r="C4876" s="201">
        <v>460404</v>
      </c>
      <c r="D4876" t="s">
        <v>418</v>
      </c>
    </row>
    <row r="4877" spans="1:4" x14ac:dyDescent="0.35">
      <c r="A4877" s="204" t="s">
        <v>541</v>
      </c>
      <c r="B4877" t="s">
        <v>48</v>
      </c>
      <c r="C4877" s="201">
        <v>460406</v>
      </c>
      <c r="D4877" t="s">
        <v>504</v>
      </c>
    </row>
    <row r="4878" spans="1:4" x14ac:dyDescent="0.35">
      <c r="A4878" s="204" t="s">
        <v>541</v>
      </c>
      <c r="B4878" t="s">
        <v>48</v>
      </c>
      <c r="C4878" s="201">
        <v>460408</v>
      </c>
      <c r="D4878" t="s">
        <v>503</v>
      </c>
    </row>
    <row r="4879" spans="1:4" x14ac:dyDescent="0.35">
      <c r="A4879" s="204" t="s">
        <v>541</v>
      </c>
      <c r="B4879" t="s">
        <v>48</v>
      </c>
      <c r="C4879" s="201">
        <v>460410</v>
      </c>
      <c r="D4879" t="s">
        <v>502</v>
      </c>
    </row>
    <row r="4880" spans="1:4" x14ac:dyDescent="0.35">
      <c r="A4880" s="204" t="s">
        <v>541</v>
      </c>
      <c r="B4880" t="s">
        <v>48</v>
      </c>
      <c r="C4880" s="201">
        <v>460412</v>
      </c>
      <c r="D4880" t="s">
        <v>501</v>
      </c>
    </row>
    <row r="4881" spans="1:4" x14ac:dyDescent="0.35">
      <c r="A4881" s="204" t="s">
        <v>541</v>
      </c>
      <c r="B4881" t="s">
        <v>48</v>
      </c>
      <c r="C4881" s="201">
        <v>460413</v>
      </c>
      <c r="D4881" t="s">
        <v>433</v>
      </c>
    </row>
    <row r="4882" spans="1:4" x14ac:dyDescent="0.35">
      <c r="A4882" s="204" t="s">
        <v>541</v>
      </c>
      <c r="B4882" t="s">
        <v>48</v>
      </c>
      <c r="C4882" s="201">
        <v>460414</v>
      </c>
      <c r="D4882" t="s">
        <v>500</v>
      </c>
    </row>
    <row r="4883" spans="1:4" x14ac:dyDescent="0.35">
      <c r="A4883" s="204" t="s">
        <v>541</v>
      </c>
      <c r="B4883" t="s">
        <v>48</v>
      </c>
      <c r="C4883" s="201">
        <v>460415</v>
      </c>
      <c r="D4883" t="s">
        <v>499</v>
      </c>
    </row>
    <row r="4884" spans="1:4" x14ac:dyDescent="0.35">
      <c r="A4884" s="204" t="s">
        <v>541</v>
      </c>
      <c r="B4884" t="s">
        <v>48</v>
      </c>
      <c r="C4884" s="201">
        <v>460502</v>
      </c>
      <c r="D4884" t="s">
        <v>498</v>
      </c>
    </row>
    <row r="4885" spans="1:4" x14ac:dyDescent="0.35">
      <c r="A4885" s="204" t="s">
        <v>541</v>
      </c>
      <c r="B4885" t="s">
        <v>48</v>
      </c>
      <c r="C4885" s="201">
        <v>460503</v>
      </c>
      <c r="D4885" t="s">
        <v>497</v>
      </c>
    </row>
    <row r="4886" spans="1:4" x14ac:dyDescent="0.35">
      <c r="A4886" s="204" t="s">
        <v>541</v>
      </c>
      <c r="B4886" t="s">
        <v>48</v>
      </c>
      <c r="C4886" s="201">
        <v>460504</v>
      </c>
      <c r="D4886" t="s">
        <v>496</v>
      </c>
    </row>
    <row r="4887" spans="1:4" x14ac:dyDescent="0.35">
      <c r="A4887" s="204" t="s">
        <v>541</v>
      </c>
      <c r="B4887" t="s">
        <v>48</v>
      </c>
      <c r="C4887" s="201">
        <v>460505</v>
      </c>
      <c r="D4887" t="s">
        <v>495</v>
      </c>
    </row>
    <row r="4888" spans="1:4" x14ac:dyDescent="0.35">
      <c r="A4888" s="204" t="s">
        <v>541</v>
      </c>
      <c r="B4888" t="s">
        <v>48</v>
      </c>
      <c r="C4888" s="201">
        <v>470000</v>
      </c>
      <c r="D4888" t="s">
        <v>216</v>
      </c>
    </row>
    <row r="4889" spans="1:4" x14ac:dyDescent="0.35">
      <c r="A4889" s="204" t="s">
        <v>541</v>
      </c>
      <c r="B4889" t="s">
        <v>48</v>
      </c>
      <c r="C4889" s="201">
        <v>470110</v>
      </c>
      <c r="D4889" t="s">
        <v>417</v>
      </c>
    </row>
    <row r="4890" spans="1:4" x14ac:dyDescent="0.35">
      <c r="A4890" s="204" t="s">
        <v>541</v>
      </c>
      <c r="B4890" t="s">
        <v>48</v>
      </c>
      <c r="C4890" s="201">
        <v>470303</v>
      </c>
      <c r="D4890" t="s">
        <v>214</v>
      </c>
    </row>
    <row r="4891" spans="1:4" x14ac:dyDescent="0.35">
      <c r="A4891" s="204" t="s">
        <v>541</v>
      </c>
      <c r="B4891" t="s">
        <v>48</v>
      </c>
      <c r="C4891" s="201">
        <v>470600</v>
      </c>
      <c r="D4891" t="s">
        <v>211</v>
      </c>
    </row>
    <row r="4892" spans="1:4" x14ac:dyDescent="0.35">
      <c r="A4892" s="204" t="s">
        <v>541</v>
      </c>
      <c r="B4892" t="s">
        <v>48</v>
      </c>
      <c r="C4892" s="201">
        <v>470617</v>
      </c>
      <c r="D4892" t="s">
        <v>203</v>
      </c>
    </row>
    <row r="4893" spans="1:4" x14ac:dyDescent="0.35">
      <c r="A4893" s="204" t="s">
        <v>541</v>
      </c>
      <c r="B4893" t="s">
        <v>48</v>
      </c>
      <c r="C4893" s="201">
        <v>470618</v>
      </c>
      <c r="D4893" t="s">
        <v>202</v>
      </c>
    </row>
    <row r="4894" spans="1:4" x14ac:dyDescent="0.35">
      <c r="A4894" s="204" t="s">
        <v>541</v>
      </c>
      <c r="B4894" t="s">
        <v>48</v>
      </c>
      <c r="C4894" s="201">
        <v>470701</v>
      </c>
      <c r="D4894" t="s">
        <v>201</v>
      </c>
    </row>
    <row r="4895" spans="1:4" x14ac:dyDescent="0.35">
      <c r="A4895" s="204" t="s">
        <v>541</v>
      </c>
      <c r="B4895" t="s">
        <v>48</v>
      </c>
      <c r="C4895" s="201">
        <v>470703</v>
      </c>
      <c r="D4895" t="s">
        <v>200</v>
      </c>
    </row>
    <row r="4896" spans="1:4" x14ac:dyDescent="0.35">
      <c r="A4896" s="204" t="s">
        <v>541</v>
      </c>
      <c r="B4896" t="s">
        <v>48</v>
      </c>
      <c r="C4896" s="201">
        <v>470704</v>
      </c>
      <c r="D4896" t="s">
        <v>199</v>
      </c>
    </row>
    <row r="4897" spans="1:4" x14ac:dyDescent="0.35">
      <c r="A4897" s="204" t="s">
        <v>541</v>
      </c>
      <c r="B4897" t="s">
        <v>48</v>
      </c>
      <c r="C4897" s="201">
        <v>470705</v>
      </c>
      <c r="D4897" t="s">
        <v>198</v>
      </c>
    </row>
    <row r="4898" spans="1:4" x14ac:dyDescent="0.35">
      <c r="A4898" s="204" t="s">
        <v>541</v>
      </c>
      <c r="B4898" t="s">
        <v>48</v>
      </c>
      <c r="C4898" s="201">
        <v>470706</v>
      </c>
      <c r="D4898" t="s">
        <v>197</v>
      </c>
    </row>
    <row r="4899" spans="1:4" x14ac:dyDescent="0.35">
      <c r="A4899" s="204" t="s">
        <v>541</v>
      </c>
      <c r="B4899" t="s">
        <v>48</v>
      </c>
      <c r="C4899" s="201">
        <v>490101</v>
      </c>
      <c r="D4899" t="s">
        <v>493</v>
      </c>
    </row>
    <row r="4900" spans="1:4" x14ac:dyDescent="0.35">
      <c r="A4900" s="204" t="s">
        <v>541</v>
      </c>
      <c r="B4900" t="s">
        <v>48</v>
      </c>
      <c r="C4900" s="201">
        <v>490102</v>
      </c>
      <c r="D4900" t="s">
        <v>195</v>
      </c>
    </row>
    <row r="4901" spans="1:4" x14ac:dyDescent="0.35">
      <c r="A4901" s="204" t="s">
        <v>541</v>
      </c>
      <c r="B4901" t="s">
        <v>48</v>
      </c>
      <c r="C4901" s="201">
        <v>490104</v>
      </c>
      <c r="D4901" t="s">
        <v>492</v>
      </c>
    </row>
    <row r="4902" spans="1:4" x14ac:dyDescent="0.35">
      <c r="A4902" s="204" t="s">
        <v>541</v>
      </c>
      <c r="B4902" t="s">
        <v>48</v>
      </c>
      <c r="C4902" s="201">
        <v>490108</v>
      </c>
      <c r="D4902" t="s">
        <v>193</v>
      </c>
    </row>
    <row r="4903" spans="1:4" x14ac:dyDescent="0.35">
      <c r="A4903" s="204" t="s">
        <v>541</v>
      </c>
      <c r="B4903" t="s">
        <v>48</v>
      </c>
      <c r="C4903" s="201">
        <v>490205</v>
      </c>
      <c r="D4903" t="s">
        <v>192</v>
      </c>
    </row>
    <row r="4904" spans="1:4" x14ac:dyDescent="0.35">
      <c r="A4904" s="204" t="s">
        <v>541</v>
      </c>
      <c r="B4904" t="s">
        <v>48</v>
      </c>
      <c r="C4904" s="201">
        <v>490209</v>
      </c>
      <c r="D4904" t="s">
        <v>460</v>
      </c>
    </row>
    <row r="4905" spans="1:4" x14ac:dyDescent="0.35">
      <c r="A4905" s="204" t="s">
        <v>541</v>
      </c>
      <c r="B4905" t="s">
        <v>48</v>
      </c>
      <c r="C4905" s="201">
        <v>500401</v>
      </c>
      <c r="D4905" t="s">
        <v>491</v>
      </c>
    </row>
    <row r="4906" spans="1:4" x14ac:dyDescent="0.35">
      <c r="A4906" s="204" t="s">
        <v>541</v>
      </c>
      <c r="B4906" t="s">
        <v>48</v>
      </c>
      <c r="C4906" s="201">
        <v>500402</v>
      </c>
      <c r="D4906" t="s">
        <v>535</v>
      </c>
    </row>
    <row r="4907" spans="1:4" x14ac:dyDescent="0.35">
      <c r="A4907" s="204" t="s">
        <v>541</v>
      </c>
      <c r="B4907" t="s">
        <v>48</v>
      </c>
      <c r="C4907" s="201">
        <v>510001</v>
      </c>
      <c r="D4907" t="s">
        <v>190</v>
      </c>
    </row>
    <row r="4908" spans="1:4" x14ac:dyDescent="0.35">
      <c r="A4908" s="204" t="s">
        <v>541</v>
      </c>
      <c r="B4908" t="s">
        <v>48</v>
      </c>
      <c r="C4908" s="201">
        <v>510601</v>
      </c>
      <c r="D4908" t="s">
        <v>414</v>
      </c>
    </row>
    <row r="4909" spans="1:4" x14ac:dyDescent="0.35">
      <c r="A4909" s="204" t="s">
        <v>541</v>
      </c>
      <c r="B4909" t="s">
        <v>48</v>
      </c>
      <c r="C4909" s="201">
        <v>510701</v>
      </c>
      <c r="D4909" t="s">
        <v>187</v>
      </c>
    </row>
    <row r="4910" spans="1:4" x14ac:dyDescent="0.35">
      <c r="A4910" s="204" t="s">
        <v>541</v>
      </c>
      <c r="B4910" t="s">
        <v>48</v>
      </c>
      <c r="C4910" s="201">
        <v>510705</v>
      </c>
      <c r="D4910" t="s">
        <v>186</v>
      </c>
    </row>
    <row r="4911" spans="1:4" x14ac:dyDescent="0.35">
      <c r="A4911" s="204" t="s">
        <v>541</v>
      </c>
      <c r="B4911" t="s">
        <v>48</v>
      </c>
      <c r="C4911" s="201">
        <v>510706</v>
      </c>
      <c r="D4911" t="s">
        <v>185</v>
      </c>
    </row>
    <row r="4912" spans="1:4" x14ac:dyDescent="0.35">
      <c r="A4912" s="204" t="s">
        <v>541</v>
      </c>
      <c r="B4912" t="s">
        <v>48</v>
      </c>
      <c r="C4912" s="201">
        <v>510709</v>
      </c>
      <c r="D4912" t="s">
        <v>184</v>
      </c>
    </row>
    <row r="4913" spans="1:4" x14ac:dyDescent="0.35">
      <c r="A4913" s="204" t="s">
        <v>541</v>
      </c>
      <c r="B4913" t="s">
        <v>48</v>
      </c>
      <c r="C4913" s="201">
        <v>510710</v>
      </c>
      <c r="D4913" t="s">
        <v>183</v>
      </c>
    </row>
    <row r="4914" spans="1:4" x14ac:dyDescent="0.35">
      <c r="A4914" s="204" t="s">
        <v>541</v>
      </c>
      <c r="B4914" t="s">
        <v>48</v>
      </c>
      <c r="C4914" s="201">
        <v>510711</v>
      </c>
      <c r="D4914" t="s">
        <v>182</v>
      </c>
    </row>
    <row r="4915" spans="1:4" x14ac:dyDescent="0.35">
      <c r="A4915" s="204" t="s">
        <v>541</v>
      </c>
      <c r="B4915" t="s">
        <v>48</v>
      </c>
      <c r="C4915" s="201">
        <v>510712</v>
      </c>
      <c r="D4915" t="s">
        <v>181</v>
      </c>
    </row>
    <row r="4916" spans="1:4" x14ac:dyDescent="0.35">
      <c r="A4916" s="204" t="s">
        <v>541</v>
      </c>
      <c r="B4916" t="s">
        <v>48</v>
      </c>
      <c r="C4916" s="201">
        <v>510714</v>
      </c>
      <c r="D4916" t="s">
        <v>180</v>
      </c>
    </row>
    <row r="4917" spans="1:4" x14ac:dyDescent="0.35">
      <c r="A4917" s="204" t="s">
        <v>541</v>
      </c>
      <c r="B4917" t="s">
        <v>48</v>
      </c>
      <c r="C4917" s="201">
        <v>510716</v>
      </c>
      <c r="D4917" t="s">
        <v>179</v>
      </c>
    </row>
    <row r="4918" spans="1:4" x14ac:dyDescent="0.35">
      <c r="A4918" s="204" t="s">
        <v>541</v>
      </c>
      <c r="B4918" t="s">
        <v>48</v>
      </c>
      <c r="C4918" s="201">
        <v>510801</v>
      </c>
      <c r="D4918" t="s">
        <v>178</v>
      </c>
    </row>
    <row r="4919" spans="1:4" x14ac:dyDescent="0.35">
      <c r="A4919" s="204" t="s">
        <v>541</v>
      </c>
      <c r="B4919" t="s">
        <v>48</v>
      </c>
      <c r="C4919" s="201">
        <v>510803</v>
      </c>
      <c r="D4919" t="s">
        <v>177</v>
      </c>
    </row>
    <row r="4920" spans="1:4" x14ac:dyDescent="0.35">
      <c r="A4920" s="204" t="s">
        <v>541</v>
      </c>
      <c r="B4920" t="s">
        <v>48</v>
      </c>
      <c r="C4920" s="201">
        <v>510805</v>
      </c>
      <c r="D4920" t="s">
        <v>176</v>
      </c>
    </row>
    <row r="4921" spans="1:4" x14ac:dyDescent="0.35">
      <c r="A4921" s="204" t="s">
        <v>541</v>
      </c>
      <c r="B4921" t="s">
        <v>48</v>
      </c>
      <c r="C4921" s="201">
        <v>510806</v>
      </c>
      <c r="D4921" t="s">
        <v>175</v>
      </c>
    </row>
    <row r="4922" spans="1:4" x14ac:dyDescent="0.35">
      <c r="A4922" s="204" t="s">
        <v>541</v>
      </c>
      <c r="B4922" t="s">
        <v>48</v>
      </c>
      <c r="C4922" s="201">
        <v>510809</v>
      </c>
      <c r="D4922" t="s">
        <v>174</v>
      </c>
    </row>
    <row r="4923" spans="1:4" x14ac:dyDescent="0.35">
      <c r="A4923" s="204" t="s">
        <v>541</v>
      </c>
      <c r="B4923" t="s">
        <v>48</v>
      </c>
      <c r="C4923" s="201">
        <v>510811</v>
      </c>
      <c r="D4923" t="s">
        <v>173</v>
      </c>
    </row>
    <row r="4924" spans="1:4" x14ac:dyDescent="0.35">
      <c r="A4924" s="204" t="s">
        <v>541</v>
      </c>
      <c r="B4924" t="s">
        <v>48</v>
      </c>
      <c r="C4924" s="201">
        <v>510813</v>
      </c>
      <c r="D4924" t="s">
        <v>172</v>
      </c>
    </row>
    <row r="4925" spans="1:4" x14ac:dyDescent="0.35">
      <c r="A4925" s="204" t="s">
        <v>541</v>
      </c>
      <c r="B4925" t="s">
        <v>48</v>
      </c>
      <c r="C4925" s="201">
        <v>510901</v>
      </c>
      <c r="D4925" t="s">
        <v>171</v>
      </c>
    </row>
    <row r="4926" spans="1:4" x14ac:dyDescent="0.35">
      <c r="A4926" s="204" t="s">
        <v>541</v>
      </c>
      <c r="B4926" t="s">
        <v>48</v>
      </c>
      <c r="C4926" s="201">
        <v>510902</v>
      </c>
      <c r="D4926" t="s">
        <v>170</v>
      </c>
    </row>
    <row r="4927" spans="1:4" x14ac:dyDescent="0.35">
      <c r="A4927" s="204" t="s">
        <v>541</v>
      </c>
      <c r="B4927" t="s">
        <v>48</v>
      </c>
      <c r="C4927" s="201">
        <v>510906</v>
      </c>
      <c r="D4927" t="s">
        <v>169</v>
      </c>
    </row>
    <row r="4928" spans="1:4" x14ac:dyDescent="0.35">
      <c r="A4928" s="204" t="s">
        <v>541</v>
      </c>
      <c r="B4928" t="s">
        <v>48</v>
      </c>
      <c r="C4928" s="201">
        <v>510907</v>
      </c>
      <c r="D4928" t="s">
        <v>168</v>
      </c>
    </row>
    <row r="4929" spans="1:4" x14ac:dyDescent="0.35">
      <c r="A4929" s="204" t="s">
        <v>541</v>
      </c>
      <c r="B4929" t="s">
        <v>48</v>
      </c>
      <c r="C4929" s="201">
        <v>510908</v>
      </c>
      <c r="D4929" t="s">
        <v>167</v>
      </c>
    </row>
    <row r="4930" spans="1:4" x14ac:dyDescent="0.35">
      <c r="A4930" s="204" t="s">
        <v>541</v>
      </c>
      <c r="B4930" t="s">
        <v>48</v>
      </c>
      <c r="C4930" s="201">
        <v>510909</v>
      </c>
      <c r="D4930" t="s">
        <v>166</v>
      </c>
    </row>
    <row r="4931" spans="1:4" x14ac:dyDescent="0.35">
      <c r="A4931" s="204" t="s">
        <v>541</v>
      </c>
      <c r="B4931" t="s">
        <v>48</v>
      </c>
      <c r="C4931" s="201">
        <v>510910</v>
      </c>
      <c r="D4931" t="s">
        <v>165</v>
      </c>
    </row>
    <row r="4932" spans="1:4" x14ac:dyDescent="0.35">
      <c r="A4932" s="204" t="s">
        <v>541</v>
      </c>
      <c r="B4932" t="s">
        <v>48</v>
      </c>
      <c r="C4932" s="201">
        <v>510911</v>
      </c>
      <c r="D4932" t="s">
        <v>164</v>
      </c>
    </row>
    <row r="4933" spans="1:4" x14ac:dyDescent="0.35">
      <c r="A4933" s="204" t="s">
        <v>541</v>
      </c>
      <c r="B4933" t="s">
        <v>48</v>
      </c>
      <c r="C4933" s="201">
        <v>510915</v>
      </c>
      <c r="D4933" t="s">
        <v>163</v>
      </c>
    </row>
    <row r="4934" spans="1:4" x14ac:dyDescent="0.35">
      <c r="A4934" s="204" t="s">
        <v>541</v>
      </c>
      <c r="B4934" t="s">
        <v>48</v>
      </c>
      <c r="C4934" s="201">
        <v>510916</v>
      </c>
      <c r="D4934" t="s">
        <v>162</v>
      </c>
    </row>
    <row r="4935" spans="1:4" x14ac:dyDescent="0.35">
      <c r="A4935" s="204" t="s">
        <v>541</v>
      </c>
      <c r="B4935" t="s">
        <v>48</v>
      </c>
      <c r="C4935" s="201">
        <v>510919</v>
      </c>
      <c r="D4935" t="s">
        <v>161</v>
      </c>
    </row>
    <row r="4936" spans="1:4" x14ac:dyDescent="0.35">
      <c r="A4936" s="204" t="s">
        <v>541</v>
      </c>
      <c r="B4936" t="s">
        <v>48</v>
      </c>
      <c r="C4936" s="201">
        <v>510920</v>
      </c>
      <c r="D4936" t="s">
        <v>160</v>
      </c>
    </row>
    <row r="4937" spans="1:4" x14ac:dyDescent="0.35">
      <c r="A4937" s="204" t="s">
        <v>541</v>
      </c>
      <c r="B4937" t="s">
        <v>48</v>
      </c>
      <c r="C4937" s="201">
        <v>511009</v>
      </c>
      <c r="D4937" t="s">
        <v>159</v>
      </c>
    </row>
    <row r="4938" spans="1:4" x14ac:dyDescent="0.35">
      <c r="A4938" s="204" t="s">
        <v>541</v>
      </c>
      <c r="B4938" t="s">
        <v>48</v>
      </c>
      <c r="C4938" s="201">
        <v>511012</v>
      </c>
      <c r="D4938" t="s">
        <v>158</v>
      </c>
    </row>
    <row r="4939" spans="1:4" x14ac:dyDescent="0.35">
      <c r="A4939" s="204" t="s">
        <v>541</v>
      </c>
      <c r="B4939" t="s">
        <v>48</v>
      </c>
      <c r="C4939" s="201">
        <v>511502</v>
      </c>
      <c r="D4939" t="s">
        <v>489</v>
      </c>
    </row>
    <row r="4940" spans="1:4" x14ac:dyDescent="0.35">
      <c r="A4940" s="204" t="s">
        <v>541</v>
      </c>
      <c r="B4940" t="s">
        <v>48</v>
      </c>
      <c r="C4940" s="201">
        <v>511504</v>
      </c>
      <c r="D4940" t="s">
        <v>157</v>
      </c>
    </row>
    <row r="4941" spans="1:4" x14ac:dyDescent="0.35">
      <c r="A4941" s="204" t="s">
        <v>541</v>
      </c>
      <c r="B4941" t="s">
        <v>48</v>
      </c>
      <c r="C4941" s="201">
        <v>511801</v>
      </c>
      <c r="D4941" t="s">
        <v>454</v>
      </c>
    </row>
    <row r="4942" spans="1:4" x14ac:dyDescent="0.35">
      <c r="A4942" s="204" t="s">
        <v>541</v>
      </c>
      <c r="B4942" t="s">
        <v>48</v>
      </c>
      <c r="C4942" s="201">
        <v>511802</v>
      </c>
      <c r="D4942" t="s">
        <v>344</v>
      </c>
    </row>
    <row r="4943" spans="1:4" x14ac:dyDescent="0.35">
      <c r="A4943" s="204" t="s">
        <v>541</v>
      </c>
      <c r="B4943" t="s">
        <v>48</v>
      </c>
      <c r="C4943" s="201">
        <v>511803</v>
      </c>
      <c r="D4943" t="s">
        <v>343</v>
      </c>
    </row>
    <row r="4944" spans="1:4" x14ac:dyDescent="0.35">
      <c r="A4944" s="204" t="s">
        <v>541</v>
      </c>
      <c r="B4944" t="s">
        <v>48</v>
      </c>
      <c r="C4944" s="201">
        <v>511804</v>
      </c>
      <c r="D4944" t="s">
        <v>342</v>
      </c>
    </row>
    <row r="4945" spans="1:4" x14ac:dyDescent="0.35">
      <c r="A4945" s="204" t="s">
        <v>541</v>
      </c>
      <c r="B4945" t="s">
        <v>48</v>
      </c>
      <c r="C4945" s="201">
        <v>512201</v>
      </c>
      <c r="D4945" t="s">
        <v>156</v>
      </c>
    </row>
    <row r="4946" spans="1:4" x14ac:dyDescent="0.35">
      <c r="A4946" s="204" t="s">
        <v>541</v>
      </c>
      <c r="B4946" t="s">
        <v>48</v>
      </c>
      <c r="C4946" s="201">
        <v>512202</v>
      </c>
      <c r="D4946" t="s">
        <v>155</v>
      </c>
    </row>
    <row r="4947" spans="1:4" x14ac:dyDescent="0.35">
      <c r="A4947" s="204" t="s">
        <v>541</v>
      </c>
      <c r="B4947" t="s">
        <v>48</v>
      </c>
      <c r="C4947" s="201">
        <v>512206</v>
      </c>
      <c r="D4947" t="s">
        <v>154</v>
      </c>
    </row>
    <row r="4948" spans="1:4" x14ac:dyDescent="0.35">
      <c r="A4948" s="204" t="s">
        <v>541</v>
      </c>
      <c r="B4948" t="s">
        <v>48</v>
      </c>
      <c r="C4948" s="201">
        <v>512213</v>
      </c>
      <c r="D4948" t="s">
        <v>153</v>
      </c>
    </row>
    <row r="4949" spans="1:4" x14ac:dyDescent="0.35">
      <c r="A4949" s="204" t="s">
        <v>541</v>
      </c>
      <c r="B4949" t="s">
        <v>48</v>
      </c>
      <c r="C4949" s="201">
        <v>512601</v>
      </c>
      <c r="D4949" t="s">
        <v>152</v>
      </c>
    </row>
    <row r="4950" spans="1:4" x14ac:dyDescent="0.35">
      <c r="A4950" s="204" t="s">
        <v>541</v>
      </c>
      <c r="B4950" t="s">
        <v>48</v>
      </c>
      <c r="C4950" s="201">
        <v>513101</v>
      </c>
      <c r="D4950" t="s">
        <v>336</v>
      </c>
    </row>
    <row r="4951" spans="1:4" x14ac:dyDescent="0.35">
      <c r="A4951" s="204" t="s">
        <v>541</v>
      </c>
      <c r="B4951" t="s">
        <v>48</v>
      </c>
      <c r="C4951" s="201">
        <v>513103</v>
      </c>
      <c r="D4951" t="s">
        <v>335</v>
      </c>
    </row>
    <row r="4952" spans="1:4" x14ac:dyDescent="0.35">
      <c r="A4952" s="204" t="s">
        <v>541</v>
      </c>
      <c r="B4952" t="s">
        <v>48</v>
      </c>
      <c r="C4952" s="201">
        <v>513104</v>
      </c>
      <c r="D4952" t="s">
        <v>334</v>
      </c>
    </row>
    <row r="4953" spans="1:4" x14ac:dyDescent="0.35">
      <c r="A4953" s="204" t="s">
        <v>541</v>
      </c>
      <c r="B4953" t="s">
        <v>48</v>
      </c>
      <c r="C4953" s="201">
        <v>513501</v>
      </c>
      <c r="D4953" t="s">
        <v>150</v>
      </c>
    </row>
    <row r="4954" spans="1:4" x14ac:dyDescent="0.35">
      <c r="A4954" s="204" t="s">
        <v>541</v>
      </c>
      <c r="B4954" t="s">
        <v>48</v>
      </c>
      <c r="C4954" s="201">
        <v>513502</v>
      </c>
      <c r="D4954" t="s">
        <v>149</v>
      </c>
    </row>
    <row r="4955" spans="1:4" x14ac:dyDescent="0.35">
      <c r="A4955" s="204" t="s">
        <v>541</v>
      </c>
      <c r="B4955" t="s">
        <v>48</v>
      </c>
      <c r="C4955" s="201">
        <v>513503</v>
      </c>
      <c r="D4955" t="s">
        <v>148</v>
      </c>
    </row>
    <row r="4956" spans="1:4" x14ac:dyDescent="0.35">
      <c r="A4956" s="204" t="s">
        <v>541</v>
      </c>
      <c r="B4956" t="s">
        <v>48</v>
      </c>
      <c r="C4956" s="201">
        <v>513599</v>
      </c>
      <c r="D4956" t="s">
        <v>147</v>
      </c>
    </row>
    <row r="4957" spans="1:4" x14ac:dyDescent="0.35">
      <c r="A4957" s="204" t="s">
        <v>541</v>
      </c>
      <c r="B4957" t="s">
        <v>48</v>
      </c>
      <c r="C4957" s="201">
        <v>513602</v>
      </c>
      <c r="D4957" t="s">
        <v>413</v>
      </c>
    </row>
    <row r="4958" spans="1:4" x14ac:dyDescent="0.35">
      <c r="A4958" s="204" t="s">
        <v>541</v>
      </c>
      <c r="B4958" t="s">
        <v>48</v>
      </c>
      <c r="C4958" s="201">
        <v>513801</v>
      </c>
      <c r="D4958" t="s">
        <v>146</v>
      </c>
    </row>
    <row r="4959" spans="1:4" x14ac:dyDescent="0.35">
      <c r="A4959" s="204" t="s">
        <v>541</v>
      </c>
      <c r="B4959" t="s">
        <v>48</v>
      </c>
      <c r="C4959" s="201">
        <v>513902</v>
      </c>
      <c r="D4959" t="s">
        <v>145</v>
      </c>
    </row>
    <row r="4960" spans="1:4" x14ac:dyDescent="0.35">
      <c r="A4960" s="204" t="s">
        <v>541</v>
      </c>
      <c r="B4960" t="s">
        <v>48</v>
      </c>
      <c r="C4960" s="201">
        <v>513999</v>
      </c>
      <c r="D4960" t="s">
        <v>144</v>
      </c>
    </row>
    <row r="4961" spans="1:4" x14ac:dyDescent="0.35">
      <c r="A4961" s="204" t="s">
        <v>541</v>
      </c>
      <c r="B4961" t="s">
        <v>48</v>
      </c>
      <c r="C4961" s="201">
        <v>520101</v>
      </c>
      <c r="D4961" t="s">
        <v>488</v>
      </c>
    </row>
    <row r="4962" spans="1:4" x14ac:dyDescent="0.35">
      <c r="A4962" s="204" t="s">
        <v>541</v>
      </c>
      <c r="B4962" t="s">
        <v>48</v>
      </c>
      <c r="C4962" s="201">
        <v>520201</v>
      </c>
      <c r="D4962" t="s">
        <v>143</v>
      </c>
    </row>
    <row r="4963" spans="1:4" x14ac:dyDescent="0.35">
      <c r="A4963" s="204" t="s">
        <v>541</v>
      </c>
      <c r="B4963" t="s">
        <v>48</v>
      </c>
      <c r="C4963" s="201">
        <v>520203</v>
      </c>
      <c r="D4963" t="s">
        <v>142</v>
      </c>
    </row>
    <row r="4964" spans="1:4" x14ac:dyDescent="0.35">
      <c r="A4964" s="204" t="s">
        <v>541</v>
      </c>
      <c r="B4964" t="s">
        <v>48</v>
      </c>
      <c r="C4964" s="201">
        <v>520204</v>
      </c>
      <c r="D4964" t="s">
        <v>141</v>
      </c>
    </row>
    <row r="4965" spans="1:4" x14ac:dyDescent="0.35">
      <c r="A4965" s="204" t="s">
        <v>541</v>
      </c>
      <c r="B4965" t="s">
        <v>48</v>
      </c>
      <c r="C4965" s="201">
        <v>520205</v>
      </c>
      <c r="D4965" t="s">
        <v>140</v>
      </c>
    </row>
    <row r="4966" spans="1:4" x14ac:dyDescent="0.35">
      <c r="A4966" s="204" t="s">
        <v>541</v>
      </c>
      <c r="B4966" t="s">
        <v>48</v>
      </c>
      <c r="C4966" s="201">
        <v>520207</v>
      </c>
      <c r="D4966" t="s">
        <v>139</v>
      </c>
    </row>
    <row r="4967" spans="1:4" x14ac:dyDescent="0.35">
      <c r="A4967" s="204" t="s">
        <v>541</v>
      </c>
      <c r="B4967" t="s">
        <v>48</v>
      </c>
      <c r="C4967" s="201">
        <v>520208</v>
      </c>
      <c r="D4967" t="s">
        <v>138</v>
      </c>
    </row>
    <row r="4968" spans="1:4" x14ac:dyDescent="0.35">
      <c r="A4968" s="204" t="s">
        <v>541</v>
      </c>
      <c r="B4968" t="s">
        <v>48</v>
      </c>
      <c r="C4968" s="201">
        <v>520209</v>
      </c>
      <c r="D4968" t="s">
        <v>487</v>
      </c>
    </row>
    <row r="4969" spans="1:4" x14ac:dyDescent="0.35">
      <c r="A4969" s="204" t="s">
        <v>541</v>
      </c>
      <c r="B4969" t="s">
        <v>48</v>
      </c>
      <c r="C4969" s="201">
        <v>520211</v>
      </c>
      <c r="D4969" t="s">
        <v>486</v>
      </c>
    </row>
    <row r="4970" spans="1:4" x14ac:dyDescent="0.35">
      <c r="A4970" s="204" t="s">
        <v>541</v>
      </c>
      <c r="B4970" t="s">
        <v>48</v>
      </c>
      <c r="C4970" s="201">
        <v>520212</v>
      </c>
      <c r="D4970" t="s">
        <v>485</v>
      </c>
    </row>
    <row r="4971" spans="1:4" x14ac:dyDescent="0.35">
      <c r="A4971" s="204" t="s">
        <v>541</v>
      </c>
      <c r="B4971" t="s">
        <v>48</v>
      </c>
      <c r="C4971" s="201">
        <v>520213</v>
      </c>
      <c r="D4971" t="s">
        <v>137</v>
      </c>
    </row>
    <row r="4972" spans="1:4" x14ac:dyDescent="0.35">
      <c r="A4972" s="204" t="s">
        <v>541</v>
      </c>
      <c r="B4972" t="s">
        <v>48</v>
      </c>
      <c r="C4972" s="201">
        <v>520216</v>
      </c>
      <c r="D4972" t="s">
        <v>136</v>
      </c>
    </row>
    <row r="4973" spans="1:4" x14ac:dyDescent="0.35">
      <c r="A4973" s="204" t="s">
        <v>541</v>
      </c>
      <c r="B4973" t="s">
        <v>48</v>
      </c>
      <c r="C4973" s="201">
        <v>520301</v>
      </c>
      <c r="D4973" t="s">
        <v>484</v>
      </c>
    </row>
    <row r="4974" spans="1:4" x14ac:dyDescent="0.35">
      <c r="A4974" s="204" t="s">
        <v>541</v>
      </c>
      <c r="B4974" t="s">
        <v>48</v>
      </c>
      <c r="C4974" s="201">
        <v>520302</v>
      </c>
      <c r="D4974" t="s">
        <v>483</v>
      </c>
    </row>
    <row r="4975" spans="1:4" x14ac:dyDescent="0.35">
      <c r="A4975" s="204" t="s">
        <v>541</v>
      </c>
      <c r="B4975" t="s">
        <v>48</v>
      </c>
      <c r="C4975" s="201">
        <v>520401</v>
      </c>
      <c r="D4975" t="s">
        <v>135</v>
      </c>
    </row>
    <row r="4976" spans="1:4" x14ac:dyDescent="0.35">
      <c r="A4976" s="204" t="s">
        <v>541</v>
      </c>
      <c r="B4976" t="s">
        <v>48</v>
      </c>
      <c r="C4976" s="201">
        <v>520402</v>
      </c>
      <c r="D4976" t="s">
        <v>134</v>
      </c>
    </row>
    <row r="4977" spans="1:4" x14ac:dyDescent="0.35">
      <c r="A4977" s="204" t="s">
        <v>541</v>
      </c>
      <c r="B4977" t="s">
        <v>48</v>
      </c>
      <c r="C4977" s="201">
        <v>520406</v>
      </c>
      <c r="D4977" t="s">
        <v>331</v>
      </c>
    </row>
    <row r="4978" spans="1:4" x14ac:dyDescent="0.35">
      <c r="A4978" s="204" t="s">
        <v>541</v>
      </c>
      <c r="B4978" t="s">
        <v>48</v>
      </c>
      <c r="C4978" s="201">
        <v>520407</v>
      </c>
      <c r="D4978" t="s">
        <v>534</v>
      </c>
    </row>
    <row r="4979" spans="1:4" x14ac:dyDescent="0.35">
      <c r="A4979" s="204" t="s">
        <v>541</v>
      </c>
      <c r="B4979" t="s">
        <v>48</v>
      </c>
      <c r="C4979" s="201">
        <v>520408</v>
      </c>
      <c r="D4979" t="s">
        <v>330</v>
      </c>
    </row>
    <row r="4980" spans="1:4" x14ac:dyDescent="0.35">
      <c r="A4980" s="204" t="s">
        <v>541</v>
      </c>
      <c r="B4980" t="s">
        <v>48</v>
      </c>
      <c r="C4980" s="201">
        <v>520409</v>
      </c>
      <c r="D4980" t="s">
        <v>430</v>
      </c>
    </row>
    <row r="4981" spans="1:4" x14ac:dyDescent="0.35">
      <c r="A4981" s="204" t="s">
        <v>541</v>
      </c>
      <c r="B4981" t="s">
        <v>48</v>
      </c>
      <c r="C4981" s="201">
        <v>520410</v>
      </c>
      <c r="D4981" t="s">
        <v>329</v>
      </c>
    </row>
    <row r="4982" spans="1:4" x14ac:dyDescent="0.35">
      <c r="A4982" s="204" t="s">
        <v>541</v>
      </c>
      <c r="B4982" t="s">
        <v>48</v>
      </c>
      <c r="C4982" s="201">
        <v>520411</v>
      </c>
      <c r="D4982" t="s">
        <v>328</v>
      </c>
    </row>
    <row r="4983" spans="1:4" x14ac:dyDescent="0.35">
      <c r="A4983" s="204" t="s">
        <v>541</v>
      </c>
      <c r="B4983" t="s">
        <v>48</v>
      </c>
      <c r="C4983" s="201">
        <v>520701</v>
      </c>
      <c r="D4983" t="s">
        <v>482</v>
      </c>
    </row>
    <row r="4984" spans="1:4" x14ac:dyDescent="0.35">
      <c r="A4984" s="204" t="s">
        <v>541</v>
      </c>
      <c r="B4984" t="s">
        <v>48</v>
      </c>
      <c r="C4984" s="201">
        <v>520703</v>
      </c>
      <c r="D4984" t="s">
        <v>481</v>
      </c>
    </row>
    <row r="4985" spans="1:4" x14ac:dyDescent="0.35">
      <c r="A4985" s="204" t="s">
        <v>541</v>
      </c>
      <c r="B4985" t="s">
        <v>48</v>
      </c>
      <c r="C4985" s="201">
        <v>520901</v>
      </c>
      <c r="D4985" t="s">
        <v>133</v>
      </c>
    </row>
    <row r="4986" spans="1:4" x14ac:dyDescent="0.35">
      <c r="A4986" s="204" t="s">
        <v>541</v>
      </c>
      <c r="B4986" t="s">
        <v>48</v>
      </c>
      <c r="C4986" s="201">
        <v>520904</v>
      </c>
      <c r="D4986" t="s">
        <v>132</v>
      </c>
    </row>
    <row r="4987" spans="1:4" x14ac:dyDescent="0.35">
      <c r="A4987" s="204" t="s">
        <v>541</v>
      </c>
      <c r="B4987" t="s">
        <v>48</v>
      </c>
      <c r="C4987" s="201">
        <v>520905</v>
      </c>
      <c r="D4987" t="s">
        <v>131</v>
      </c>
    </row>
    <row r="4988" spans="1:4" x14ac:dyDescent="0.35">
      <c r="A4988" s="204" t="s">
        <v>541</v>
      </c>
      <c r="B4988" t="s">
        <v>48</v>
      </c>
      <c r="C4988" s="201">
        <v>520906</v>
      </c>
      <c r="D4988" t="s">
        <v>130</v>
      </c>
    </row>
    <row r="4989" spans="1:4" x14ac:dyDescent="0.35">
      <c r="A4989" s="204" t="s">
        <v>541</v>
      </c>
      <c r="B4989" t="s">
        <v>48</v>
      </c>
      <c r="C4989" s="201">
        <v>520907</v>
      </c>
      <c r="D4989" t="s">
        <v>326</v>
      </c>
    </row>
    <row r="4990" spans="1:4" x14ac:dyDescent="0.35">
      <c r="A4990" s="204" t="s">
        <v>541</v>
      </c>
      <c r="B4990" t="s">
        <v>48</v>
      </c>
      <c r="C4990" s="201">
        <v>520909</v>
      </c>
      <c r="D4990" t="s">
        <v>129</v>
      </c>
    </row>
    <row r="4991" spans="1:4" x14ac:dyDescent="0.35">
      <c r="A4991" s="204" t="s">
        <v>541</v>
      </c>
      <c r="B4991" t="s">
        <v>48</v>
      </c>
      <c r="C4991" s="201">
        <v>520999</v>
      </c>
      <c r="D4991" t="s">
        <v>127</v>
      </c>
    </row>
    <row r="4992" spans="1:4" x14ac:dyDescent="0.35">
      <c r="A4992" s="204" t="s">
        <v>541</v>
      </c>
      <c r="B4992" t="s">
        <v>48</v>
      </c>
      <c r="C4992" s="201">
        <v>521001</v>
      </c>
      <c r="D4992" t="s">
        <v>126</v>
      </c>
    </row>
    <row r="4993" spans="1:4" x14ac:dyDescent="0.35">
      <c r="A4993" s="204" t="s">
        <v>541</v>
      </c>
      <c r="B4993" t="s">
        <v>48</v>
      </c>
      <c r="C4993" s="201">
        <v>521099</v>
      </c>
      <c r="D4993" t="s">
        <v>533</v>
      </c>
    </row>
    <row r="4994" spans="1:4" x14ac:dyDescent="0.35">
      <c r="A4994" s="204" t="s">
        <v>541</v>
      </c>
      <c r="B4994" t="s">
        <v>48</v>
      </c>
      <c r="C4994" s="201">
        <v>521101</v>
      </c>
      <c r="D4994" t="s">
        <v>480</v>
      </c>
    </row>
    <row r="4995" spans="1:4" x14ac:dyDescent="0.35">
      <c r="A4995" s="204" t="s">
        <v>541</v>
      </c>
      <c r="B4995" t="s">
        <v>48</v>
      </c>
      <c r="C4995" s="201">
        <v>521401</v>
      </c>
      <c r="D4995" t="s">
        <v>125</v>
      </c>
    </row>
    <row r="4996" spans="1:4" x14ac:dyDescent="0.35">
      <c r="A4996" s="204" t="s">
        <v>541</v>
      </c>
      <c r="B4996" t="s">
        <v>48</v>
      </c>
      <c r="C4996" s="201">
        <v>521501</v>
      </c>
      <c r="D4996" t="s">
        <v>324</v>
      </c>
    </row>
    <row r="4997" spans="1:4" x14ac:dyDescent="0.35">
      <c r="A4997" s="204" t="s">
        <v>541</v>
      </c>
      <c r="B4997" t="s">
        <v>48</v>
      </c>
      <c r="C4997" s="201">
        <v>521601</v>
      </c>
      <c r="D4997" t="s">
        <v>479</v>
      </c>
    </row>
    <row r="4998" spans="1:4" x14ac:dyDescent="0.35">
      <c r="A4998" s="204" t="s">
        <v>541</v>
      </c>
      <c r="B4998" t="s">
        <v>48</v>
      </c>
      <c r="C4998" s="201">
        <v>521701</v>
      </c>
      <c r="D4998" t="s">
        <v>478</v>
      </c>
    </row>
    <row r="4999" spans="1:4" x14ac:dyDescent="0.35">
      <c r="A4999" s="204" t="s">
        <v>541</v>
      </c>
      <c r="B4999" t="s">
        <v>48</v>
      </c>
      <c r="C4999" s="201">
        <v>521803</v>
      </c>
      <c r="D4999" t="s">
        <v>124</v>
      </c>
    </row>
    <row r="5000" spans="1:4" x14ac:dyDescent="0.35">
      <c r="A5000" s="204" t="s">
        <v>541</v>
      </c>
      <c r="B5000" t="s">
        <v>48</v>
      </c>
      <c r="C5000" s="201">
        <v>521804</v>
      </c>
      <c r="D5000" t="s">
        <v>123</v>
      </c>
    </row>
    <row r="5001" spans="1:4" x14ac:dyDescent="0.35">
      <c r="A5001" s="204" t="s">
        <v>541</v>
      </c>
      <c r="B5001" t="s">
        <v>48</v>
      </c>
      <c r="C5001" s="201">
        <v>521899</v>
      </c>
      <c r="D5001" t="s">
        <v>122</v>
      </c>
    </row>
    <row r="5002" spans="1:4" x14ac:dyDescent="0.35">
      <c r="A5002" s="204" t="s">
        <v>541</v>
      </c>
      <c r="B5002" t="s">
        <v>48</v>
      </c>
      <c r="C5002" s="201">
        <v>521901</v>
      </c>
      <c r="D5002" t="s">
        <v>532</v>
      </c>
    </row>
    <row r="5003" spans="1:4" x14ac:dyDescent="0.35">
      <c r="A5003" s="204" t="s">
        <v>541</v>
      </c>
      <c r="B5003" t="s">
        <v>48</v>
      </c>
      <c r="C5003" s="201">
        <v>521903</v>
      </c>
      <c r="D5003" t="s">
        <v>412</v>
      </c>
    </row>
    <row r="5004" spans="1:4" x14ac:dyDescent="0.35">
      <c r="A5004" s="204" t="s">
        <v>541</v>
      </c>
      <c r="B5004" t="s">
        <v>48</v>
      </c>
      <c r="C5004" s="201">
        <v>521909</v>
      </c>
      <c r="D5004" t="s">
        <v>121</v>
      </c>
    </row>
    <row r="5005" spans="1:4" x14ac:dyDescent="0.35">
      <c r="A5005" s="204" t="s">
        <v>541</v>
      </c>
      <c r="B5005" t="s">
        <v>48</v>
      </c>
      <c r="C5005" s="201">
        <v>522001</v>
      </c>
      <c r="D5005" t="s">
        <v>531</v>
      </c>
    </row>
    <row r="5006" spans="1:4" x14ac:dyDescent="0.35">
      <c r="A5006" s="204" t="s">
        <v>541</v>
      </c>
      <c r="B5006" t="s">
        <v>48</v>
      </c>
      <c r="C5006" s="201">
        <v>999999</v>
      </c>
      <c r="D5006" t="s">
        <v>120</v>
      </c>
    </row>
    <row r="5007" spans="1:4" x14ac:dyDescent="0.35">
      <c r="A5007" s="204" t="s">
        <v>540</v>
      </c>
      <c r="B5007" t="s">
        <v>49</v>
      </c>
      <c r="C5007" s="203" t="s">
        <v>320</v>
      </c>
      <c r="D5007" t="s">
        <v>319</v>
      </c>
    </row>
    <row r="5008" spans="1:4" x14ac:dyDescent="0.35">
      <c r="A5008" s="204" t="s">
        <v>540</v>
      </c>
      <c r="B5008" t="s">
        <v>49</v>
      </c>
      <c r="C5008" s="203" t="s">
        <v>314</v>
      </c>
      <c r="D5008" t="s">
        <v>313</v>
      </c>
    </row>
    <row r="5009" spans="1:4" x14ac:dyDescent="0.35">
      <c r="A5009" s="204" t="s">
        <v>540</v>
      </c>
      <c r="B5009" t="s">
        <v>49</v>
      </c>
      <c r="C5009" s="203" t="s">
        <v>477</v>
      </c>
      <c r="D5009" t="s">
        <v>476</v>
      </c>
    </row>
    <row r="5010" spans="1:4" x14ac:dyDescent="0.35">
      <c r="A5010" s="204" t="s">
        <v>540</v>
      </c>
      <c r="B5010" t="s">
        <v>49</v>
      </c>
      <c r="C5010" s="203" t="s">
        <v>475</v>
      </c>
      <c r="D5010" t="s">
        <v>474</v>
      </c>
    </row>
    <row r="5011" spans="1:4" x14ac:dyDescent="0.35">
      <c r="A5011" s="204" t="s">
        <v>540</v>
      </c>
      <c r="B5011" t="s">
        <v>49</v>
      </c>
      <c r="C5011" s="203" t="s">
        <v>312</v>
      </c>
      <c r="D5011" t="s">
        <v>311</v>
      </c>
    </row>
    <row r="5012" spans="1:4" x14ac:dyDescent="0.35">
      <c r="A5012" s="204" t="s">
        <v>540</v>
      </c>
      <c r="B5012" t="s">
        <v>49</v>
      </c>
      <c r="C5012" s="203" t="s">
        <v>453</v>
      </c>
      <c r="D5012" t="s">
        <v>452</v>
      </c>
    </row>
    <row r="5013" spans="1:4" x14ac:dyDescent="0.35">
      <c r="A5013" s="204" t="s">
        <v>540</v>
      </c>
      <c r="B5013" t="s">
        <v>49</v>
      </c>
      <c r="C5013" s="203" t="s">
        <v>451</v>
      </c>
      <c r="D5013" t="s">
        <v>450</v>
      </c>
    </row>
    <row r="5014" spans="1:4" x14ac:dyDescent="0.35">
      <c r="A5014" s="204" t="s">
        <v>540</v>
      </c>
      <c r="B5014" t="s">
        <v>49</v>
      </c>
      <c r="C5014" s="203" t="s">
        <v>449</v>
      </c>
      <c r="D5014" t="s">
        <v>448</v>
      </c>
    </row>
    <row r="5015" spans="1:4" x14ac:dyDescent="0.35">
      <c r="A5015" s="204" t="s">
        <v>540</v>
      </c>
      <c r="B5015" t="s">
        <v>49</v>
      </c>
      <c r="C5015" s="203" t="s">
        <v>447</v>
      </c>
      <c r="D5015" t="s">
        <v>446</v>
      </c>
    </row>
    <row r="5016" spans="1:4" x14ac:dyDescent="0.35">
      <c r="A5016" s="204" t="s">
        <v>540</v>
      </c>
      <c r="B5016" t="s">
        <v>49</v>
      </c>
      <c r="C5016" s="203" t="s">
        <v>445</v>
      </c>
      <c r="D5016" t="s">
        <v>444</v>
      </c>
    </row>
    <row r="5017" spans="1:4" x14ac:dyDescent="0.35">
      <c r="A5017" s="204" t="s">
        <v>540</v>
      </c>
      <c r="B5017" t="s">
        <v>49</v>
      </c>
      <c r="C5017" s="203" t="s">
        <v>443</v>
      </c>
      <c r="D5017" t="s">
        <v>442</v>
      </c>
    </row>
    <row r="5018" spans="1:4" x14ac:dyDescent="0.35">
      <c r="A5018" s="204" t="s">
        <v>540</v>
      </c>
      <c r="B5018" t="s">
        <v>49</v>
      </c>
      <c r="C5018" s="203" t="s">
        <v>310</v>
      </c>
      <c r="D5018" t="s">
        <v>309</v>
      </c>
    </row>
    <row r="5019" spans="1:4" x14ac:dyDescent="0.35">
      <c r="A5019" s="204" t="s">
        <v>540</v>
      </c>
      <c r="B5019" t="s">
        <v>49</v>
      </c>
      <c r="C5019" s="203" t="s">
        <v>308</v>
      </c>
      <c r="D5019" t="s">
        <v>307</v>
      </c>
    </row>
    <row r="5020" spans="1:4" x14ac:dyDescent="0.35">
      <c r="A5020" s="204" t="s">
        <v>540</v>
      </c>
      <c r="B5020" t="s">
        <v>49</v>
      </c>
      <c r="C5020" s="203" t="s">
        <v>306</v>
      </c>
      <c r="D5020" t="s">
        <v>305</v>
      </c>
    </row>
    <row r="5021" spans="1:4" x14ac:dyDescent="0.35">
      <c r="A5021" s="204" t="s">
        <v>540</v>
      </c>
      <c r="B5021" t="s">
        <v>49</v>
      </c>
      <c r="C5021" s="203" t="s">
        <v>304</v>
      </c>
      <c r="D5021" t="s">
        <v>303</v>
      </c>
    </row>
    <row r="5022" spans="1:4" x14ac:dyDescent="0.35">
      <c r="A5022" s="204" t="s">
        <v>540</v>
      </c>
      <c r="B5022" t="s">
        <v>49</v>
      </c>
      <c r="C5022" s="203" t="s">
        <v>405</v>
      </c>
      <c r="D5022" t="s">
        <v>404</v>
      </c>
    </row>
    <row r="5023" spans="1:4" x14ac:dyDescent="0.35">
      <c r="A5023" s="204" t="s">
        <v>540</v>
      </c>
      <c r="B5023" t="s">
        <v>49</v>
      </c>
      <c r="C5023" s="203" t="s">
        <v>403</v>
      </c>
      <c r="D5023" t="s">
        <v>402</v>
      </c>
    </row>
    <row r="5024" spans="1:4" x14ac:dyDescent="0.35">
      <c r="A5024" s="204" t="s">
        <v>540</v>
      </c>
      <c r="B5024" t="s">
        <v>49</v>
      </c>
      <c r="C5024" s="203" t="s">
        <v>302</v>
      </c>
      <c r="D5024" t="s">
        <v>301</v>
      </c>
    </row>
    <row r="5025" spans="1:4" x14ac:dyDescent="0.35">
      <c r="A5025" s="204" t="s">
        <v>540</v>
      </c>
      <c r="B5025" t="s">
        <v>49</v>
      </c>
      <c r="C5025" s="203" t="s">
        <v>300</v>
      </c>
      <c r="D5025" t="s">
        <v>299</v>
      </c>
    </row>
    <row r="5026" spans="1:4" x14ac:dyDescent="0.35">
      <c r="A5026" s="204" t="s">
        <v>540</v>
      </c>
      <c r="B5026" t="s">
        <v>49</v>
      </c>
      <c r="C5026" s="203" t="s">
        <v>399</v>
      </c>
      <c r="D5026" t="s">
        <v>398</v>
      </c>
    </row>
    <row r="5027" spans="1:4" x14ac:dyDescent="0.35">
      <c r="A5027" s="204" t="s">
        <v>540</v>
      </c>
      <c r="B5027" t="s">
        <v>49</v>
      </c>
      <c r="C5027" s="201">
        <v>110103</v>
      </c>
      <c r="D5027" t="s">
        <v>292</v>
      </c>
    </row>
    <row r="5028" spans="1:4" x14ac:dyDescent="0.35">
      <c r="A5028" s="204" t="s">
        <v>540</v>
      </c>
      <c r="B5028" t="s">
        <v>49</v>
      </c>
      <c r="C5028" s="201">
        <v>110201</v>
      </c>
      <c r="D5028" t="s">
        <v>291</v>
      </c>
    </row>
    <row r="5029" spans="1:4" x14ac:dyDescent="0.35">
      <c r="A5029" s="204" t="s">
        <v>540</v>
      </c>
      <c r="B5029" t="s">
        <v>49</v>
      </c>
      <c r="C5029" s="201">
        <v>110202</v>
      </c>
      <c r="D5029" t="s">
        <v>290</v>
      </c>
    </row>
    <row r="5030" spans="1:4" x14ac:dyDescent="0.35">
      <c r="A5030" s="204" t="s">
        <v>540</v>
      </c>
      <c r="B5030" t="s">
        <v>49</v>
      </c>
      <c r="C5030" s="201">
        <v>110301</v>
      </c>
      <c r="D5030" t="s">
        <v>289</v>
      </c>
    </row>
    <row r="5031" spans="1:4" x14ac:dyDescent="0.35">
      <c r="A5031" s="204" t="s">
        <v>540</v>
      </c>
      <c r="B5031" t="s">
        <v>49</v>
      </c>
      <c r="C5031" s="201">
        <v>110501</v>
      </c>
      <c r="D5031" t="s">
        <v>395</v>
      </c>
    </row>
    <row r="5032" spans="1:4" x14ac:dyDescent="0.35">
      <c r="A5032" s="204" t="s">
        <v>540</v>
      </c>
      <c r="B5032" t="s">
        <v>49</v>
      </c>
      <c r="C5032" s="201">
        <v>110701</v>
      </c>
      <c r="D5032" t="s">
        <v>394</v>
      </c>
    </row>
    <row r="5033" spans="1:4" x14ac:dyDescent="0.35">
      <c r="A5033" s="204" t="s">
        <v>540</v>
      </c>
      <c r="B5033" t="s">
        <v>49</v>
      </c>
      <c r="C5033" s="201">
        <v>110802</v>
      </c>
      <c r="D5033" t="s">
        <v>288</v>
      </c>
    </row>
    <row r="5034" spans="1:4" x14ac:dyDescent="0.35">
      <c r="A5034" s="204" t="s">
        <v>540</v>
      </c>
      <c r="B5034" t="s">
        <v>49</v>
      </c>
      <c r="C5034" s="201">
        <v>110901</v>
      </c>
      <c r="D5034" t="s">
        <v>393</v>
      </c>
    </row>
    <row r="5035" spans="1:4" x14ac:dyDescent="0.35">
      <c r="A5035" s="204" t="s">
        <v>540</v>
      </c>
      <c r="B5035" t="s">
        <v>49</v>
      </c>
      <c r="C5035" s="201">
        <v>110902</v>
      </c>
      <c r="D5035" t="s">
        <v>392</v>
      </c>
    </row>
    <row r="5036" spans="1:4" x14ac:dyDescent="0.35">
      <c r="A5036" s="204" t="s">
        <v>540</v>
      </c>
      <c r="B5036" t="s">
        <v>49</v>
      </c>
      <c r="C5036" s="201">
        <v>111001</v>
      </c>
      <c r="D5036" t="s">
        <v>287</v>
      </c>
    </row>
    <row r="5037" spans="1:4" x14ac:dyDescent="0.35">
      <c r="A5037" s="204" t="s">
        <v>540</v>
      </c>
      <c r="B5037" t="s">
        <v>49</v>
      </c>
      <c r="C5037" s="201">
        <v>111002</v>
      </c>
      <c r="D5037" t="s">
        <v>286</v>
      </c>
    </row>
    <row r="5038" spans="1:4" x14ac:dyDescent="0.35">
      <c r="A5038" s="204" t="s">
        <v>540</v>
      </c>
      <c r="B5038" t="s">
        <v>49</v>
      </c>
      <c r="C5038" s="201">
        <v>111003</v>
      </c>
      <c r="D5038" t="s">
        <v>285</v>
      </c>
    </row>
    <row r="5039" spans="1:4" x14ac:dyDescent="0.35">
      <c r="A5039" s="204" t="s">
        <v>540</v>
      </c>
      <c r="B5039" t="s">
        <v>49</v>
      </c>
      <c r="C5039" s="201">
        <v>111006</v>
      </c>
      <c r="D5039" t="s">
        <v>284</v>
      </c>
    </row>
    <row r="5040" spans="1:4" x14ac:dyDescent="0.35">
      <c r="A5040" s="204" t="s">
        <v>540</v>
      </c>
      <c r="B5040" t="s">
        <v>49</v>
      </c>
      <c r="C5040" s="201">
        <v>120412</v>
      </c>
      <c r="D5040" t="s">
        <v>278</v>
      </c>
    </row>
    <row r="5041" spans="1:4" x14ac:dyDescent="0.35">
      <c r="A5041" s="204" t="s">
        <v>540</v>
      </c>
      <c r="B5041" t="s">
        <v>49</v>
      </c>
      <c r="C5041" s="201">
        <v>120501</v>
      </c>
      <c r="D5041" t="s">
        <v>274</v>
      </c>
    </row>
    <row r="5042" spans="1:4" x14ac:dyDescent="0.35">
      <c r="A5042" s="204" t="s">
        <v>540</v>
      </c>
      <c r="B5042" t="s">
        <v>49</v>
      </c>
      <c r="C5042" s="201">
        <v>129999</v>
      </c>
      <c r="D5042" t="s">
        <v>528</v>
      </c>
    </row>
    <row r="5043" spans="1:4" x14ac:dyDescent="0.35">
      <c r="A5043" s="204" t="s">
        <v>540</v>
      </c>
      <c r="B5043" t="s">
        <v>49</v>
      </c>
      <c r="C5043" s="201">
        <v>130201</v>
      </c>
      <c r="D5043" t="s">
        <v>389</v>
      </c>
    </row>
    <row r="5044" spans="1:4" x14ac:dyDescent="0.35">
      <c r="A5044" s="204" t="s">
        <v>540</v>
      </c>
      <c r="B5044" t="s">
        <v>49</v>
      </c>
      <c r="C5044" s="201">
        <v>131102</v>
      </c>
      <c r="D5044" t="s">
        <v>268</v>
      </c>
    </row>
    <row r="5045" spans="1:4" x14ac:dyDescent="0.35">
      <c r="A5045" s="204" t="s">
        <v>540</v>
      </c>
      <c r="B5045" t="s">
        <v>49</v>
      </c>
      <c r="C5045" s="201">
        <v>131199</v>
      </c>
      <c r="D5045" t="s">
        <v>267</v>
      </c>
    </row>
    <row r="5046" spans="1:4" x14ac:dyDescent="0.35">
      <c r="A5046" s="204" t="s">
        <v>540</v>
      </c>
      <c r="B5046" t="s">
        <v>49</v>
      </c>
      <c r="C5046" s="201">
        <v>131201</v>
      </c>
      <c r="D5046" t="s">
        <v>388</v>
      </c>
    </row>
    <row r="5047" spans="1:4" x14ac:dyDescent="0.35">
      <c r="A5047" s="204" t="s">
        <v>540</v>
      </c>
      <c r="B5047" t="s">
        <v>49</v>
      </c>
      <c r="C5047" s="201">
        <v>131206</v>
      </c>
      <c r="D5047" t="s">
        <v>387</v>
      </c>
    </row>
    <row r="5048" spans="1:4" x14ac:dyDescent="0.35">
      <c r="A5048" s="204" t="s">
        <v>540</v>
      </c>
      <c r="B5048" t="s">
        <v>49</v>
      </c>
      <c r="C5048" s="201">
        <v>131207</v>
      </c>
      <c r="D5048" t="s">
        <v>386</v>
      </c>
    </row>
    <row r="5049" spans="1:4" x14ac:dyDescent="0.35">
      <c r="A5049" s="204" t="s">
        <v>540</v>
      </c>
      <c r="B5049" t="s">
        <v>49</v>
      </c>
      <c r="C5049" s="201">
        <v>131208</v>
      </c>
      <c r="D5049" t="s">
        <v>385</v>
      </c>
    </row>
    <row r="5050" spans="1:4" x14ac:dyDescent="0.35">
      <c r="A5050" s="204" t="s">
        <v>540</v>
      </c>
      <c r="B5050" t="s">
        <v>49</v>
      </c>
      <c r="C5050" s="201">
        <v>131209</v>
      </c>
      <c r="D5050" t="s">
        <v>384</v>
      </c>
    </row>
    <row r="5051" spans="1:4" x14ac:dyDescent="0.35">
      <c r="A5051" s="204" t="s">
        <v>540</v>
      </c>
      <c r="B5051" t="s">
        <v>49</v>
      </c>
      <c r="C5051" s="201">
        <v>131210</v>
      </c>
      <c r="D5051" t="s">
        <v>383</v>
      </c>
    </row>
    <row r="5052" spans="1:4" x14ac:dyDescent="0.35">
      <c r="A5052" s="204" t="s">
        <v>540</v>
      </c>
      <c r="B5052" t="s">
        <v>49</v>
      </c>
      <c r="C5052" s="201">
        <v>131211</v>
      </c>
      <c r="D5052" t="s">
        <v>382</v>
      </c>
    </row>
    <row r="5053" spans="1:4" x14ac:dyDescent="0.35">
      <c r="A5053" s="204" t="s">
        <v>540</v>
      </c>
      <c r="B5053" t="s">
        <v>49</v>
      </c>
      <c r="C5053" s="201">
        <v>131212</v>
      </c>
      <c r="D5053" t="s">
        <v>381</v>
      </c>
    </row>
    <row r="5054" spans="1:4" x14ac:dyDescent="0.35">
      <c r="A5054" s="204" t="s">
        <v>540</v>
      </c>
      <c r="B5054" t="s">
        <v>49</v>
      </c>
      <c r="C5054" s="201">
        <v>131314</v>
      </c>
      <c r="D5054" t="s">
        <v>425</v>
      </c>
    </row>
    <row r="5055" spans="1:4" x14ac:dyDescent="0.35">
      <c r="A5055" s="204" t="s">
        <v>540</v>
      </c>
      <c r="B5055" t="s">
        <v>49</v>
      </c>
      <c r="C5055" s="201">
        <v>131401</v>
      </c>
      <c r="D5055" t="s">
        <v>380</v>
      </c>
    </row>
    <row r="5056" spans="1:4" x14ac:dyDescent="0.35">
      <c r="A5056" s="204" t="s">
        <v>540</v>
      </c>
      <c r="B5056" t="s">
        <v>49</v>
      </c>
      <c r="C5056" s="201">
        <v>131402</v>
      </c>
      <c r="D5056" t="s">
        <v>379</v>
      </c>
    </row>
    <row r="5057" spans="1:4" x14ac:dyDescent="0.35">
      <c r="A5057" s="204" t="s">
        <v>540</v>
      </c>
      <c r="B5057" t="s">
        <v>49</v>
      </c>
      <c r="C5057" s="201">
        <v>131499</v>
      </c>
      <c r="D5057" t="s">
        <v>378</v>
      </c>
    </row>
    <row r="5058" spans="1:4" x14ac:dyDescent="0.35">
      <c r="A5058" s="204" t="s">
        <v>540</v>
      </c>
      <c r="B5058" t="s">
        <v>49</v>
      </c>
      <c r="C5058" s="201">
        <v>150000</v>
      </c>
      <c r="D5058" t="s">
        <v>471</v>
      </c>
    </row>
    <row r="5059" spans="1:4" x14ac:dyDescent="0.35">
      <c r="A5059" s="204" t="s">
        <v>540</v>
      </c>
      <c r="B5059" t="s">
        <v>49</v>
      </c>
      <c r="C5059" s="201">
        <v>150101</v>
      </c>
      <c r="D5059" t="s">
        <v>266</v>
      </c>
    </row>
    <row r="5060" spans="1:4" x14ac:dyDescent="0.35">
      <c r="A5060" s="204" t="s">
        <v>540</v>
      </c>
      <c r="B5060" t="s">
        <v>49</v>
      </c>
      <c r="C5060" s="201">
        <v>150201</v>
      </c>
      <c r="D5060" t="s">
        <v>539</v>
      </c>
    </row>
    <row r="5061" spans="1:4" x14ac:dyDescent="0.35">
      <c r="A5061" s="204" t="s">
        <v>540</v>
      </c>
      <c r="B5061" t="s">
        <v>49</v>
      </c>
      <c r="C5061" s="201">
        <v>150303</v>
      </c>
      <c r="D5061" t="s">
        <v>377</v>
      </c>
    </row>
    <row r="5062" spans="1:4" x14ac:dyDescent="0.35">
      <c r="A5062" s="204" t="s">
        <v>540</v>
      </c>
      <c r="B5062" t="s">
        <v>49</v>
      </c>
      <c r="C5062" s="201">
        <v>150306</v>
      </c>
      <c r="D5062" t="s">
        <v>376</v>
      </c>
    </row>
    <row r="5063" spans="1:4" x14ac:dyDescent="0.35">
      <c r="A5063" s="204" t="s">
        <v>540</v>
      </c>
      <c r="B5063" t="s">
        <v>49</v>
      </c>
      <c r="C5063" s="201">
        <v>150401</v>
      </c>
      <c r="D5063" t="s">
        <v>375</v>
      </c>
    </row>
    <row r="5064" spans="1:4" x14ac:dyDescent="0.35">
      <c r="A5064" s="204" t="s">
        <v>540</v>
      </c>
      <c r="B5064" t="s">
        <v>49</v>
      </c>
      <c r="C5064" s="201">
        <v>150403</v>
      </c>
      <c r="D5064" t="s">
        <v>374</v>
      </c>
    </row>
    <row r="5065" spans="1:4" x14ac:dyDescent="0.35">
      <c r="A5065" s="204" t="s">
        <v>540</v>
      </c>
      <c r="B5065" t="s">
        <v>49</v>
      </c>
      <c r="C5065" s="201">
        <v>150506</v>
      </c>
      <c r="D5065" t="s">
        <v>265</v>
      </c>
    </row>
    <row r="5066" spans="1:4" x14ac:dyDescent="0.35">
      <c r="A5066" s="204" t="s">
        <v>540</v>
      </c>
      <c r="B5066" t="s">
        <v>49</v>
      </c>
      <c r="C5066" s="201">
        <v>150507</v>
      </c>
      <c r="D5066" t="s">
        <v>264</v>
      </c>
    </row>
    <row r="5067" spans="1:4" x14ac:dyDescent="0.35">
      <c r="A5067" s="204" t="s">
        <v>540</v>
      </c>
      <c r="B5067" t="s">
        <v>49</v>
      </c>
      <c r="C5067" s="201">
        <v>150508</v>
      </c>
      <c r="D5067" t="s">
        <v>263</v>
      </c>
    </row>
    <row r="5068" spans="1:4" x14ac:dyDescent="0.35">
      <c r="A5068" s="204" t="s">
        <v>540</v>
      </c>
      <c r="B5068" t="s">
        <v>49</v>
      </c>
      <c r="C5068" s="201">
        <v>150701</v>
      </c>
      <c r="D5068" t="s">
        <v>262</v>
      </c>
    </row>
    <row r="5069" spans="1:4" x14ac:dyDescent="0.35">
      <c r="A5069" s="204" t="s">
        <v>540</v>
      </c>
      <c r="B5069" t="s">
        <v>49</v>
      </c>
      <c r="C5069" s="201">
        <v>150705</v>
      </c>
      <c r="D5069" t="s">
        <v>261</v>
      </c>
    </row>
    <row r="5070" spans="1:4" x14ac:dyDescent="0.35">
      <c r="A5070" s="204" t="s">
        <v>540</v>
      </c>
      <c r="B5070" t="s">
        <v>49</v>
      </c>
      <c r="C5070" s="201">
        <v>151001</v>
      </c>
      <c r="D5070" t="s">
        <v>538</v>
      </c>
    </row>
    <row r="5071" spans="1:4" x14ac:dyDescent="0.35">
      <c r="A5071" s="204" t="s">
        <v>540</v>
      </c>
      <c r="B5071" t="s">
        <v>49</v>
      </c>
      <c r="C5071" s="201">
        <v>151102</v>
      </c>
      <c r="D5071" t="s">
        <v>514</v>
      </c>
    </row>
    <row r="5072" spans="1:4" x14ac:dyDescent="0.35">
      <c r="A5072" s="204" t="s">
        <v>540</v>
      </c>
      <c r="B5072" t="s">
        <v>49</v>
      </c>
      <c r="C5072" s="201">
        <v>151301</v>
      </c>
      <c r="D5072" t="s">
        <v>258</v>
      </c>
    </row>
    <row r="5073" spans="1:4" x14ac:dyDescent="0.35">
      <c r="A5073" s="204" t="s">
        <v>540</v>
      </c>
      <c r="B5073" t="s">
        <v>49</v>
      </c>
      <c r="C5073" s="201">
        <v>151302</v>
      </c>
      <c r="D5073" t="s">
        <v>257</v>
      </c>
    </row>
    <row r="5074" spans="1:4" x14ac:dyDescent="0.35">
      <c r="A5074" s="204" t="s">
        <v>540</v>
      </c>
      <c r="B5074" t="s">
        <v>49</v>
      </c>
      <c r="C5074" s="201">
        <v>151305</v>
      </c>
      <c r="D5074" t="s">
        <v>373</v>
      </c>
    </row>
    <row r="5075" spans="1:4" x14ac:dyDescent="0.35">
      <c r="A5075" s="204" t="s">
        <v>540</v>
      </c>
      <c r="B5075" t="s">
        <v>49</v>
      </c>
      <c r="C5075" s="201">
        <v>151307</v>
      </c>
      <c r="D5075" t="s">
        <v>254</v>
      </c>
    </row>
    <row r="5076" spans="1:4" x14ac:dyDescent="0.35">
      <c r="A5076" s="204" t="s">
        <v>540</v>
      </c>
      <c r="B5076" t="s">
        <v>49</v>
      </c>
      <c r="C5076" s="201">
        <v>151399</v>
      </c>
      <c r="D5076" t="s">
        <v>537</v>
      </c>
    </row>
    <row r="5077" spans="1:4" x14ac:dyDescent="0.35">
      <c r="A5077" s="204" t="s">
        <v>540</v>
      </c>
      <c r="B5077" t="s">
        <v>49</v>
      </c>
      <c r="C5077" s="201">
        <v>151701</v>
      </c>
      <c r="D5077" t="s">
        <v>536</v>
      </c>
    </row>
    <row r="5078" spans="1:4" x14ac:dyDescent="0.35">
      <c r="A5078" s="204" t="s">
        <v>540</v>
      </c>
      <c r="B5078" t="s">
        <v>49</v>
      </c>
      <c r="C5078" s="201">
        <v>190501</v>
      </c>
      <c r="D5078" t="s">
        <v>372</v>
      </c>
    </row>
    <row r="5079" spans="1:4" x14ac:dyDescent="0.35">
      <c r="A5079" s="204" t="s">
        <v>540</v>
      </c>
      <c r="B5079" t="s">
        <v>49</v>
      </c>
      <c r="C5079" s="201">
        <v>190708</v>
      </c>
      <c r="D5079" t="s">
        <v>371</v>
      </c>
    </row>
    <row r="5080" spans="1:4" x14ac:dyDescent="0.35">
      <c r="A5080" s="204" t="s">
        <v>540</v>
      </c>
      <c r="B5080" t="s">
        <v>49</v>
      </c>
      <c r="C5080" s="201">
        <v>190710</v>
      </c>
      <c r="D5080" t="s">
        <v>370</v>
      </c>
    </row>
    <row r="5081" spans="1:4" x14ac:dyDescent="0.35">
      <c r="A5081" s="204" t="s">
        <v>540</v>
      </c>
      <c r="B5081" t="s">
        <v>49</v>
      </c>
      <c r="C5081" s="201">
        <v>220000</v>
      </c>
      <c r="D5081" t="s">
        <v>513</v>
      </c>
    </row>
    <row r="5082" spans="1:4" x14ac:dyDescent="0.35">
      <c r="A5082" s="204" t="s">
        <v>540</v>
      </c>
      <c r="B5082" t="s">
        <v>49</v>
      </c>
      <c r="C5082" s="201">
        <v>220302</v>
      </c>
      <c r="D5082" t="s">
        <v>512</v>
      </c>
    </row>
    <row r="5083" spans="1:4" x14ac:dyDescent="0.35">
      <c r="A5083" s="204" t="s">
        <v>540</v>
      </c>
      <c r="B5083" t="s">
        <v>49</v>
      </c>
      <c r="C5083" s="201">
        <v>260210</v>
      </c>
      <c r="D5083" t="s">
        <v>251</v>
      </c>
    </row>
    <row r="5084" spans="1:4" x14ac:dyDescent="0.35">
      <c r="A5084" s="204" t="s">
        <v>540</v>
      </c>
      <c r="B5084" t="s">
        <v>49</v>
      </c>
      <c r="C5084" s="201">
        <v>261006</v>
      </c>
      <c r="D5084" t="s">
        <v>250</v>
      </c>
    </row>
    <row r="5085" spans="1:4" x14ac:dyDescent="0.35">
      <c r="A5085" s="204" t="s">
        <v>540</v>
      </c>
      <c r="B5085" t="s">
        <v>49</v>
      </c>
      <c r="C5085" s="201">
        <v>301901</v>
      </c>
      <c r="D5085" t="s">
        <v>369</v>
      </c>
    </row>
    <row r="5086" spans="1:4" x14ac:dyDescent="0.35">
      <c r="A5086" s="204" t="s">
        <v>540</v>
      </c>
      <c r="B5086" t="s">
        <v>49</v>
      </c>
      <c r="C5086" s="201">
        <v>302502</v>
      </c>
      <c r="D5086" t="s">
        <v>368</v>
      </c>
    </row>
    <row r="5087" spans="1:4" x14ac:dyDescent="0.35">
      <c r="A5087" s="204" t="s">
        <v>540</v>
      </c>
      <c r="B5087" t="s">
        <v>49</v>
      </c>
      <c r="C5087" s="201">
        <v>303301</v>
      </c>
      <c r="D5087" t="s">
        <v>248</v>
      </c>
    </row>
    <row r="5088" spans="1:4" x14ac:dyDescent="0.35">
      <c r="A5088" s="204" t="s">
        <v>540</v>
      </c>
      <c r="B5088" t="s">
        <v>49</v>
      </c>
      <c r="C5088" s="201">
        <v>303401</v>
      </c>
      <c r="D5088" t="s">
        <v>247</v>
      </c>
    </row>
    <row r="5089" spans="1:4" x14ac:dyDescent="0.35">
      <c r="A5089" s="204" t="s">
        <v>540</v>
      </c>
      <c r="B5089" t="s">
        <v>49</v>
      </c>
      <c r="C5089" s="201">
        <v>304101</v>
      </c>
      <c r="D5089" t="s">
        <v>246</v>
      </c>
    </row>
    <row r="5090" spans="1:4" x14ac:dyDescent="0.35">
      <c r="A5090" s="204" t="s">
        <v>540</v>
      </c>
      <c r="B5090" t="s">
        <v>49</v>
      </c>
      <c r="C5090" s="201">
        <v>304401</v>
      </c>
      <c r="D5090" t="s">
        <v>245</v>
      </c>
    </row>
    <row r="5091" spans="1:4" x14ac:dyDescent="0.35">
      <c r="A5091" s="204" t="s">
        <v>540</v>
      </c>
      <c r="B5091" t="s">
        <v>49</v>
      </c>
      <c r="C5091" s="201">
        <v>310302</v>
      </c>
      <c r="D5091" t="s">
        <v>434</v>
      </c>
    </row>
    <row r="5092" spans="1:4" x14ac:dyDescent="0.35">
      <c r="A5092" s="204" t="s">
        <v>540</v>
      </c>
      <c r="B5092" t="s">
        <v>49</v>
      </c>
      <c r="C5092" s="201">
        <v>310501</v>
      </c>
      <c r="D5092" t="s">
        <v>423</v>
      </c>
    </row>
    <row r="5093" spans="1:4" x14ac:dyDescent="0.35">
      <c r="A5093" s="204" t="s">
        <v>540</v>
      </c>
      <c r="B5093" t="s">
        <v>49</v>
      </c>
      <c r="C5093" s="201">
        <v>310504</v>
      </c>
      <c r="D5093" t="s">
        <v>422</v>
      </c>
    </row>
    <row r="5094" spans="1:4" x14ac:dyDescent="0.35">
      <c r="A5094" s="204" t="s">
        <v>540</v>
      </c>
      <c r="B5094" t="s">
        <v>49</v>
      </c>
      <c r="C5094" s="201">
        <v>310507</v>
      </c>
      <c r="D5094" t="s">
        <v>421</v>
      </c>
    </row>
    <row r="5095" spans="1:4" x14ac:dyDescent="0.35">
      <c r="A5095" s="204" t="s">
        <v>540</v>
      </c>
      <c r="B5095" t="s">
        <v>49</v>
      </c>
      <c r="C5095" s="201">
        <v>310601</v>
      </c>
      <c r="D5095" t="s">
        <v>367</v>
      </c>
    </row>
    <row r="5096" spans="1:4" x14ac:dyDescent="0.35">
      <c r="A5096" s="204" t="s">
        <v>540</v>
      </c>
      <c r="B5096" t="s">
        <v>49</v>
      </c>
      <c r="C5096" s="201">
        <v>400401</v>
      </c>
      <c r="D5096" t="s">
        <v>527</v>
      </c>
    </row>
    <row r="5097" spans="1:4" x14ac:dyDescent="0.35">
      <c r="A5097" s="204" t="s">
        <v>540</v>
      </c>
      <c r="B5097" t="s">
        <v>49</v>
      </c>
      <c r="C5097" s="201">
        <v>400509</v>
      </c>
      <c r="D5097" t="s">
        <v>244</v>
      </c>
    </row>
    <row r="5098" spans="1:4" x14ac:dyDescent="0.35">
      <c r="A5098" s="204" t="s">
        <v>540</v>
      </c>
      <c r="B5098" t="s">
        <v>49</v>
      </c>
      <c r="C5098" s="201">
        <v>401001</v>
      </c>
      <c r="D5098" t="s">
        <v>526</v>
      </c>
    </row>
    <row r="5099" spans="1:4" x14ac:dyDescent="0.35">
      <c r="A5099" s="204" t="s">
        <v>540</v>
      </c>
      <c r="B5099" t="s">
        <v>49</v>
      </c>
      <c r="C5099" s="201">
        <v>401002</v>
      </c>
      <c r="D5099" t="s">
        <v>525</v>
      </c>
    </row>
    <row r="5100" spans="1:4" x14ac:dyDescent="0.35">
      <c r="A5100" s="204" t="s">
        <v>540</v>
      </c>
      <c r="B5100" t="s">
        <v>49</v>
      </c>
      <c r="C5100" s="201">
        <v>410000</v>
      </c>
      <c r="D5100" t="s">
        <v>524</v>
      </c>
    </row>
    <row r="5101" spans="1:4" x14ac:dyDescent="0.35">
      <c r="A5101" s="204" t="s">
        <v>540</v>
      </c>
      <c r="B5101" t="s">
        <v>49</v>
      </c>
      <c r="C5101" s="201">
        <v>410303</v>
      </c>
      <c r="D5101" t="s">
        <v>365</v>
      </c>
    </row>
    <row r="5102" spans="1:4" x14ac:dyDescent="0.35">
      <c r="A5102" s="204" t="s">
        <v>540</v>
      </c>
      <c r="B5102" t="s">
        <v>49</v>
      </c>
      <c r="C5102" s="201">
        <v>410399</v>
      </c>
      <c r="D5102" t="s">
        <v>243</v>
      </c>
    </row>
    <row r="5103" spans="1:4" x14ac:dyDescent="0.35">
      <c r="A5103" s="204" t="s">
        <v>540</v>
      </c>
      <c r="B5103" t="s">
        <v>49</v>
      </c>
      <c r="C5103" s="201">
        <v>419999</v>
      </c>
      <c r="D5103" t="s">
        <v>242</v>
      </c>
    </row>
    <row r="5104" spans="1:4" x14ac:dyDescent="0.35">
      <c r="A5104" s="204" t="s">
        <v>540</v>
      </c>
      <c r="B5104" t="s">
        <v>49</v>
      </c>
      <c r="C5104" s="201">
        <v>430100</v>
      </c>
      <c r="D5104" t="s">
        <v>241</v>
      </c>
    </row>
    <row r="5105" spans="1:4" x14ac:dyDescent="0.35">
      <c r="A5105" s="204" t="s">
        <v>540</v>
      </c>
      <c r="B5105" t="s">
        <v>49</v>
      </c>
      <c r="C5105" s="201">
        <v>430104</v>
      </c>
      <c r="D5105" t="s">
        <v>238</v>
      </c>
    </row>
    <row r="5106" spans="1:4" x14ac:dyDescent="0.35">
      <c r="A5106" s="204" t="s">
        <v>540</v>
      </c>
      <c r="B5106" t="s">
        <v>49</v>
      </c>
      <c r="C5106" s="201">
        <v>430109</v>
      </c>
      <c r="D5106" t="s">
        <v>364</v>
      </c>
    </row>
    <row r="5107" spans="1:4" x14ac:dyDescent="0.35">
      <c r="A5107" s="204" t="s">
        <v>540</v>
      </c>
      <c r="B5107" t="s">
        <v>49</v>
      </c>
      <c r="C5107" s="201">
        <v>430202</v>
      </c>
      <c r="D5107" t="s">
        <v>362</v>
      </c>
    </row>
    <row r="5108" spans="1:4" x14ac:dyDescent="0.35">
      <c r="A5108" s="204" t="s">
        <v>540</v>
      </c>
      <c r="B5108" t="s">
        <v>49</v>
      </c>
      <c r="C5108" s="201">
        <v>430302</v>
      </c>
      <c r="D5108" t="s">
        <v>229</v>
      </c>
    </row>
    <row r="5109" spans="1:4" x14ac:dyDescent="0.35">
      <c r="A5109" s="204" t="s">
        <v>540</v>
      </c>
      <c r="B5109" t="s">
        <v>49</v>
      </c>
      <c r="C5109" s="201">
        <v>430402</v>
      </c>
      <c r="D5109" t="s">
        <v>523</v>
      </c>
    </row>
    <row r="5110" spans="1:4" x14ac:dyDescent="0.35">
      <c r="A5110" s="204" t="s">
        <v>540</v>
      </c>
      <c r="B5110" t="s">
        <v>49</v>
      </c>
      <c r="C5110" s="201">
        <v>430406</v>
      </c>
      <c r="D5110" t="s">
        <v>522</v>
      </c>
    </row>
    <row r="5111" spans="1:4" x14ac:dyDescent="0.35">
      <c r="A5111" s="204" t="s">
        <v>540</v>
      </c>
      <c r="B5111" t="s">
        <v>49</v>
      </c>
      <c r="C5111" s="201">
        <v>440000</v>
      </c>
      <c r="D5111" t="s">
        <v>220</v>
      </c>
    </row>
    <row r="5112" spans="1:4" x14ac:dyDescent="0.35">
      <c r="A5112" s="204" t="s">
        <v>540</v>
      </c>
      <c r="B5112" t="s">
        <v>49</v>
      </c>
      <c r="C5112" s="201">
        <v>440401</v>
      </c>
      <c r="D5112" t="s">
        <v>511</v>
      </c>
    </row>
    <row r="5113" spans="1:4" x14ac:dyDescent="0.35">
      <c r="A5113" s="204" t="s">
        <v>540</v>
      </c>
      <c r="B5113" t="s">
        <v>49</v>
      </c>
      <c r="C5113" s="201">
        <v>440403</v>
      </c>
      <c r="D5113" t="s">
        <v>510</v>
      </c>
    </row>
    <row r="5114" spans="1:4" x14ac:dyDescent="0.35">
      <c r="A5114" s="204" t="s">
        <v>540</v>
      </c>
      <c r="B5114" t="s">
        <v>49</v>
      </c>
      <c r="C5114" s="201">
        <v>440701</v>
      </c>
      <c r="D5114" t="s">
        <v>358</v>
      </c>
    </row>
    <row r="5115" spans="1:4" x14ac:dyDescent="0.35">
      <c r="A5115" s="204" t="s">
        <v>540</v>
      </c>
      <c r="B5115" t="s">
        <v>49</v>
      </c>
      <c r="C5115" s="201">
        <v>440702</v>
      </c>
      <c r="D5115" t="s">
        <v>509</v>
      </c>
    </row>
    <row r="5116" spans="1:4" x14ac:dyDescent="0.35">
      <c r="A5116" s="204" t="s">
        <v>540</v>
      </c>
      <c r="B5116" t="s">
        <v>49</v>
      </c>
      <c r="C5116" s="201">
        <v>450401</v>
      </c>
      <c r="D5116" t="s">
        <v>521</v>
      </c>
    </row>
    <row r="5117" spans="1:4" x14ac:dyDescent="0.35">
      <c r="A5117" s="204" t="s">
        <v>540</v>
      </c>
      <c r="B5117" t="s">
        <v>49</v>
      </c>
      <c r="C5117" s="201">
        <v>460000</v>
      </c>
      <c r="D5117" t="s">
        <v>508</v>
      </c>
    </row>
    <row r="5118" spans="1:4" x14ac:dyDescent="0.35">
      <c r="A5118" s="204" t="s">
        <v>540</v>
      </c>
      <c r="B5118" t="s">
        <v>49</v>
      </c>
      <c r="C5118" s="201">
        <v>460101</v>
      </c>
      <c r="D5118" t="s">
        <v>507</v>
      </c>
    </row>
    <row r="5119" spans="1:4" x14ac:dyDescent="0.35">
      <c r="A5119" s="204" t="s">
        <v>540</v>
      </c>
      <c r="B5119" t="s">
        <v>49</v>
      </c>
      <c r="C5119" s="201">
        <v>460201</v>
      </c>
      <c r="D5119" t="s">
        <v>506</v>
      </c>
    </row>
    <row r="5120" spans="1:4" x14ac:dyDescent="0.35">
      <c r="A5120" s="204" t="s">
        <v>540</v>
      </c>
      <c r="B5120" t="s">
        <v>49</v>
      </c>
      <c r="C5120" s="201">
        <v>460301</v>
      </c>
      <c r="D5120" t="s">
        <v>219</v>
      </c>
    </row>
    <row r="5121" spans="1:4" x14ac:dyDescent="0.35">
      <c r="A5121" s="204" t="s">
        <v>540</v>
      </c>
      <c r="B5121" t="s">
        <v>49</v>
      </c>
      <c r="C5121" s="201">
        <v>460302</v>
      </c>
      <c r="D5121" t="s">
        <v>420</v>
      </c>
    </row>
    <row r="5122" spans="1:4" x14ac:dyDescent="0.35">
      <c r="A5122" s="204" t="s">
        <v>540</v>
      </c>
      <c r="B5122" t="s">
        <v>49</v>
      </c>
      <c r="C5122" s="201">
        <v>460303</v>
      </c>
      <c r="D5122" t="s">
        <v>218</v>
      </c>
    </row>
    <row r="5123" spans="1:4" x14ac:dyDescent="0.35">
      <c r="A5123" s="204" t="s">
        <v>540</v>
      </c>
      <c r="B5123" t="s">
        <v>49</v>
      </c>
      <c r="C5123" s="201">
        <v>460401</v>
      </c>
      <c r="D5123" t="s">
        <v>217</v>
      </c>
    </row>
    <row r="5124" spans="1:4" x14ac:dyDescent="0.35">
      <c r="A5124" s="204" t="s">
        <v>540</v>
      </c>
      <c r="B5124" t="s">
        <v>49</v>
      </c>
      <c r="C5124" s="201">
        <v>460402</v>
      </c>
      <c r="D5124" t="s">
        <v>505</v>
      </c>
    </row>
    <row r="5125" spans="1:4" x14ac:dyDescent="0.35">
      <c r="A5125" s="204" t="s">
        <v>540</v>
      </c>
      <c r="B5125" t="s">
        <v>49</v>
      </c>
      <c r="C5125" s="201">
        <v>460403</v>
      </c>
      <c r="D5125" t="s">
        <v>419</v>
      </c>
    </row>
    <row r="5126" spans="1:4" x14ac:dyDescent="0.35">
      <c r="A5126" s="204" t="s">
        <v>540</v>
      </c>
      <c r="B5126" t="s">
        <v>49</v>
      </c>
      <c r="C5126" s="201">
        <v>460404</v>
      </c>
      <c r="D5126" t="s">
        <v>418</v>
      </c>
    </row>
    <row r="5127" spans="1:4" x14ac:dyDescent="0.35">
      <c r="A5127" s="204" t="s">
        <v>540</v>
      </c>
      <c r="B5127" t="s">
        <v>49</v>
      </c>
      <c r="C5127" s="201">
        <v>460406</v>
      </c>
      <c r="D5127" t="s">
        <v>504</v>
      </c>
    </row>
    <row r="5128" spans="1:4" x14ac:dyDescent="0.35">
      <c r="A5128" s="204" t="s">
        <v>540</v>
      </c>
      <c r="B5128" t="s">
        <v>49</v>
      </c>
      <c r="C5128" s="201">
        <v>460408</v>
      </c>
      <c r="D5128" t="s">
        <v>503</v>
      </c>
    </row>
    <row r="5129" spans="1:4" x14ac:dyDescent="0.35">
      <c r="A5129" s="204" t="s">
        <v>540</v>
      </c>
      <c r="B5129" t="s">
        <v>49</v>
      </c>
      <c r="C5129" s="201">
        <v>460410</v>
      </c>
      <c r="D5129" t="s">
        <v>502</v>
      </c>
    </row>
    <row r="5130" spans="1:4" x14ac:dyDescent="0.35">
      <c r="A5130" s="204" t="s">
        <v>540</v>
      </c>
      <c r="B5130" t="s">
        <v>49</v>
      </c>
      <c r="C5130" s="201">
        <v>460412</v>
      </c>
      <c r="D5130" t="s">
        <v>501</v>
      </c>
    </row>
    <row r="5131" spans="1:4" x14ac:dyDescent="0.35">
      <c r="A5131" s="204" t="s">
        <v>540</v>
      </c>
      <c r="B5131" t="s">
        <v>49</v>
      </c>
      <c r="C5131" s="201">
        <v>460413</v>
      </c>
      <c r="D5131" t="s">
        <v>433</v>
      </c>
    </row>
    <row r="5132" spans="1:4" x14ac:dyDescent="0.35">
      <c r="A5132" s="204" t="s">
        <v>540</v>
      </c>
      <c r="B5132" t="s">
        <v>49</v>
      </c>
      <c r="C5132" s="201">
        <v>460414</v>
      </c>
      <c r="D5132" t="s">
        <v>500</v>
      </c>
    </row>
    <row r="5133" spans="1:4" x14ac:dyDescent="0.35">
      <c r="A5133" s="204" t="s">
        <v>540</v>
      </c>
      <c r="B5133" t="s">
        <v>49</v>
      </c>
      <c r="C5133" s="201">
        <v>460415</v>
      </c>
      <c r="D5133" t="s">
        <v>499</v>
      </c>
    </row>
    <row r="5134" spans="1:4" x14ac:dyDescent="0.35">
      <c r="A5134" s="204" t="s">
        <v>540</v>
      </c>
      <c r="B5134" t="s">
        <v>49</v>
      </c>
      <c r="C5134" s="201">
        <v>460502</v>
      </c>
      <c r="D5134" t="s">
        <v>498</v>
      </c>
    </row>
    <row r="5135" spans="1:4" x14ac:dyDescent="0.35">
      <c r="A5135" s="204" t="s">
        <v>540</v>
      </c>
      <c r="B5135" t="s">
        <v>49</v>
      </c>
      <c r="C5135" s="201">
        <v>460503</v>
      </c>
      <c r="D5135" t="s">
        <v>497</v>
      </c>
    </row>
    <row r="5136" spans="1:4" x14ac:dyDescent="0.35">
      <c r="A5136" s="204" t="s">
        <v>540</v>
      </c>
      <c r="B5136" t="s">
        <v>49</v>
      </c>
      <c r="C5136" s="201">
        <v>460504</v>
      </c>
      <c r="D5136" t="s">
        <v>496</v>
      </c>
    </row>
    <row r="5137" spans="1:4" x14ac:dyDescent="0.35">
      <c r="A5137" s="204" t="s">
        <v>540</v>
      </c>
      <c r="B5137" t="s">
        <v>49</v>
      </c>
      <c r="C5137" s="201">
        <v>460505</v>
      </c>
      <c r="D5137" t="s">
        <v>495</v>
      </c>
    </row>
    <row r="5138" spans="1:4" x14ac:dyDescent="0.35">
      <c r="A5138" s="204" t="s">
        <v>540</v>
      </c>
      <c r="B5138" t="s">
        <v>49</v>
      </c>
      <c r="C5138" s="201">
        <v>470000</v>
      </c>
      <c r="D5138" t="s">
        <v>216</v>
      </c>
    </row>
    <row r="5139" spans="1:4" x14ac:dyDescent="0.35">
      <c r="A5139" s="204" t="s">
        <v>540</v>
      </c>
      <c r="B5139" t="s">
        <v>49</v>
      </c>
      <c r="C5139" s="201">
        <v>470110</v>
      </c>
      <c r="D5139" t="s">
        <v>417</v>
      </c>
    </row>
    <row r="5140" spans="1:4" x14ac:dyDescent="0.35">
      <c r="A5140" s="204" t="s">
        <v>540</v>
      </c>
      <c r="B5140" t="s">
        <v>49</v>
      </c>
      <c r="C5140" s="201">
        <v>470303</v>
      </c>
      <c r="D5140" t="s">
        <v>214</v>
      </c>
    </row>
    <row r="5141" spans="1:4" x14ac:dyDescent="0.35">
      <c r="A5141" s="204" t="s">
        <v>540</v>
      </c>
      <c r="B5141" t="s">
        <v>49</v>
      </c>
      <c r="C5141" s="201">
        <v>470600</v>
      </c>
      <c r="D5141" t="s">
        <v>211</v>
      </c>
    </row>
    <row r="5142" spans="1:4" x14ac:dyDescent="0.35">
      <c r="A5142" s="204" t="s">
        <v>540</v>
      </c>
      <c r="B5142" t="s">
        <v>49</v>
      </c>
      <c r="C5142" s="201">
        <v>470617</v>
      </c>
      <c r="D5142" t="s">
        <v>203</v>
      </c>
    </row>
    <row r="5143" spans="1:4" x14ac:dyDescent="0.35">
      <c r="A5143" s="204" t="s">
        <v>540</v>
      </c>
      <c r="B5143" t="s">
        <v>49</v>
      </c>
      <c r="C5143" s="201">
        <v>470618</v>
      </c>
      <c r="D5143" t="s">
        <v>202</v>
      </c>
    </row>
    <row r="5144" spans="1:4" x14ac:dyDescent="0.35">
      <c r="A5144" s="204" t="s">
        <v>540</v>
      </c>
      <c r="B5144" t="s">
        <v>49</v>
      </c>
      <c r="C5144" s="201">
        <v>470701</v>
      </c>
      <c r="D5144" t="s">
        <v>201</v>
      </c>
    </row>
    <row r="5145" spans="1:4" x14ac:dyDescent="0.35">
      <c r="A5145" s="204" t="s">
        <v>540</v>
      </c>
      <c r="B5145" t="s">
        <v>49</v>
      </c>
      <c r="C5145" s="201">
        <v>470703</v>
      </c>
      <c r="D5145" t="s">
        <v>200</v>
      </c>
    </row>
    <row r="5146" spans="1:4" x14ac:dyDescent="0.35">
      <c r="A5146" s="204" t="s">
        <v>540</v>
      </c>
      <c r="B5146" t="s">
        <v>49</v>
      </c>
      <c r="C5146" s="201">
        <v>470704</v>
      </c>
      <c r="D5146" t="s">
        <v>199</v>
      </c>
    </row>
    <row r="5147" spans="1:4" x14ac:dyDescent="0.35">
      <c r="A5147" s="204" t="s">
        <v>540</v>
      </c>
      <c r="B5147" t="s">
        <v>49</v>
      </c>
      <c r="C5147" s="201">
        <v>470705</v>
      </c>
      <c r="D5147" t="s">
        <v>198</v>
      </c>
    </row>
    <row r="5148" spans="1:4" x14ac:dyDescent="0.35">
      <c r="A5148" s="204" t="s">
        <v>540</v>
      </c>
      <c r="B5148" t="s">
        <v>49</v>
      </c>
      <c r="C5148" s="201">
        <v>470706</v>
      </c>
      <c r="D5148" t="s">
        <v>197</v>
      </c>
    </row>
    <row r="5149" spans="1:4" x14ac:dyDescent="0.35">
      <c r="A5149" s="204" t="s">
        <v>540</v>
      </c>
      <c r="B5149" t="s">
        <v>49</v>
      </c>
      <c r="C5149" s="201">
        <v>490101</v>
      </c>
      <c r="D5149" t="s">
        <v>493</v>
      </c>
    </row>
    <row r="5150" spans="1:4" x14ac:dyDescent="0.35">
      <c r="A5150" s="204" t="s">
        <v>540</v>
      </c>
      <c r="B5150" t="s">
        <v>49</v>
      </c>
      <c r="C5150" s="201">
        <v>490102</v>
      </c>
      <c r="D5150" t="s">
        <v>195</v>
      </c>
    </row>
    <row r="5151" spans="1:4" x14ac:dyDescent="0.35">
      <c r="A5151" s="204" t="s">
        <v>540</v>
      </c>
      <c r="B5151" t="s">
        <v>49</v>
      </c>
      <c r="C5151" s="201">
        <v>490104</v>
      </c>
      <c r="D5151" t="s">
        <v>492</v>
      </c>
    </row>
    <row r="5152" spans="1:4" x14ac:dyDescent="0.35">
      <c r="A5152" s="204" t="s">
        <v>540</v>
      </c>
      <c r="B5152" t="s">
        <v>49</v>
      </c>
      <c r="C5152" s="201">
        <v>490108</v>
      </c>
      <c r="D5152" t="s">
        <v>193</v>
      </c>
    </row>
    <row r="5153" spans="1:4" x14ac:dyDescent="0.35">
      <c r="A5153" s="204" t="s">
        <v>540</v>
      </c>
      <c r="B5153" t="s">
        <v>49</v>
      </c>
      <c r="C5153" s="201">
        <v>490205</v>
      </c>
      <c r="D5153" t="s">
        <v>192</v>
      </c>
    </row>
    <row r="5154" spans="1:4" x14ac:dyDescent="0.35">
      <c r="A5154" s="204" t="s">
        <v>540</v>
      </c>
      <c r="B5154" t="s">
        <v>49</v>
      </c>
      <c r="C5154" s="201">
        <v>490209</v>
      </c>
      <c r="D5154" t="s">
        <v>460</v>
      </c>
    </row>
    <row r="5155" spans="1:4" x14ac:dyDescent="0.35">
      <c r="A5155" s="204" t="s">
        <v>540</v>
      </c>
      <c r="B5155" t="s">
        <v>49</v>
      </c>
      <c r="C5155" s="201">
        <v>500401</v>
      </c>
      <c r="D5155" t="s">
        <v>491</v>
      </c>
    </row>
    <row r="5156" spans="1:4" x14ac:dyDescent="0.35">
      <c r="A5156" s="204" t="s">
        <v>540</v>
      </c>
      <c r="B5156" t="s">
        <v>49</v>
      </c>
      <c r="C5156" s="201">
        <v>500402</v>
      </c>
      <c r="D5156" t="s">
        <v>535</v>
      </c>
    </row>
    <row r="5157" spans="1:4" x14ac:dyDescent="0.35">
      <c r="A5157" s="204" t="s">
        <v>540</v>
      </c>
      <c r="B5157" t="s">
        <v>49</v>
      </c>
      <c r="C5157" s="201">
        <v>510001</v>
      </c>
      <c r="D5157" t="s">
        <v>190</v>
      </c>
    </row>
    <row r="5158" spans="1:4" x14ac:dyDescent="0.35">
      <c r="A5158" s="204" t="s">
        <v>540</v>
      </c>
      <c r="B5158" t="s">
        <v>49</v>
      </c>
      <c r="C5158" s="201">
        <v>510601</v>
      </c>
      <c r="D5158" t="s">
        <v>414</v>
      </c>
    </row>
    <row r="5159" spans="1:4" x14ac:dyDescent="0.35">
      <c r="A5159" s="204" t="s">
        <v>540</v>
      </c>
      <c r="B5159" t="s">
        <v>49</v>
      </c>
      <c r="C5159" s="201">
        <v>510701</v>
      </c>
      <c r="D5159" t="s">
        <v>187</v>
      </c>
    </row>
    <row r="5160" spans="1:4" x14ac:dyDescent="0.35">
      <c r="A5160" s="204" t="s">
        <v>540</v>
      </c>
      <c r="B5160" t="s">
        <v>49</v>
      </c>
      <c r="C5160" s="201">
        <v>510705</v>
      </c>
      <c r="D5160" t="s">
        <v>186</v>
      </c>
    </row>
    <row r="5161" spans="1:4" x14ac:dyDescent="0.35">
      <c r="A5161" s="204" t="s">
        <v>540</v>
      </c>
      <c r="B5161" t="s">
        <v>49</v>
      </c>
      <c r="C5161" s="201">
        <v>510706</v>
      </c>
      <c r="D5161" t="s">
        <v>185</v>
      </c>
    </row>
    <row r="5162" spans="1:4" x14ac:dyDescent="0.35">
      <c r="A5162" s="204" t="s">
        <v>540</v>
      </c>
      <c r="B5162" t="s">
        <v>49</v>
      </c>
      <c r="C5162" s="201">
        <v>510709</v>
      </c>
      <c r="D5162" t="s">
        <v>184</v>
      </c>
    </row>
    <row r="5163" spans="1:4" x14ac:dyDescent="0.35">
      <c r="A5163" s="204" t="s">
        <v>540</v>
      </c>
      <c r="B5163" t="s">
        <v>49</v>
      </c>
      <c r="C5163" s="201">
        <v>510710</v>
      </c>
      <c r="D5163" t="s">
        <v>183</v>
      </c>
    </row>
    <row r="5164" spans="1:4" x14ac:dyDescent="0.35">
      <c r="A5164" s="204" t="s">
        <v>540</v>
      </c>
      <c r="B5164" t="s">
        <v>49</v>
      </c>
      <c r="C5164" s="201">
        <v>510711</v>
      </c>
      <c r="D5164" t="s">
        <v>182</v>
      </c>
    </row>
    <row r="5165" spans="1:4" x14ac:dyDescent="0.35">
      <c r="A5165" s="204" t="s">
        <v>540</v>
      </c>
      <c r="B5165" t="s">
        <v>49</v>
      </c>
      <c r="C5165" s="201">
        <v>510712</v>
      </c>
      <c r="D5165" t="s">
        <v>181</v>
      </c>
    </row>
    <row r="5166" spans="1:4" x14ac:dyDescent="0.35">
      <c r="A5166" s="204" t="s">
        <v>540</v>
      </c>
      <c r="B5166" t="s">
        <v>49</v>
      </c>
      <c r="C5166" s="201">
        <v>510714</v>
      </c>
      <c r="D5166" t="s">
        <v>180</v>
      </c>
    </row>
    <row r="5167" spans="1:4" x14ac:dyDescent="0.35">
      <c r="A5167" s="204" t="s">
        <v>540</v>
      </c>
      <c r="B5167" t="s">
        <v>49</v>
      </c>
      <c r="C5167" s="201">
        <v>510716</v>
      </c>
      <c r="D5167" t="s">
        <v>179</v>
      </c>
    </row>
    <row r="5168" spans="1:4" x14ac:dyDescent="0.35">
      <c r="A5168" s="204" t="s">
        <v>540</v>
      </c>
      <c r="B5168" t="s">
        <v>49</v>
      </c>
      <c r="C5168" s="201">
        <v>510801</v>
      </c>
      <c r="D5168" t="s">
        <v>178</v>
      </c>
    </row>
    <row r="5169" spans="1:4" x14ac:dyDescent="0.35">
      <c r="A5169" s="204" t="s">
        <v>540</v>
      </c>
      <c r="B5169" t="s">
        <v>49</v>
      </c>
      <c r="C5169" s="201">
        <v>510803</v>
      </c>
      <c r="D5169" t="s">
        <v>177</v>
      </c>
    </row>
    <row r="5170" spans="1:4" x14ac:dyDescent="0.35">
      <c r="A5170" s="204" t="s">
        <v>540</v>
      </c>
      <c r="B5170" t="s">
        <v>49</v>
      </c>
      <c r="C5170" s="201">
        <v>510805</v>
      </c>
      <c r="D5170" t="s">
        <v>176</v>
      </c>
    </row>
    <row r="5171" spans="1:4" x14ac:dyDescent="0.35">
      <c r="A5171" s="204" t="s">
        <v>540</v>
      </c>
      <c r="B5171" t="s">
        <v>49</v>
      </c>
      <c r="C5171" s="201">
        <v>510806</v>
      </c>
      <c r="D5171" t="s">
        <v>175</v>
      </c>
    </row>
    <row r="5172" spans="1:4" x14ac:dyDescent="0.35">
      <c r="A5172" s="204" t="s">
        <v>540</v>
      </c>
      <c r="B5172" t="s">
        <v>49</v>
      </c>
      <c r="C5172" s="201">
        <v>510809</v>
      </c>
      <c r="D5172" t="s">
        <v>174</v>
      </c>
    </row>
    <row r="5173" spans="1:4" x14ac:dyDescent="0.35">
      <c r="A5173" s="204" t="s">
        <v>540</v>
      </c>
      <c r="B5173" t="s">
        <v>49</v>
      </c>
      <c r="C5173" s="201">
        <v>510811</v>
      </c>
      <c r="D5173" t="s">
        <v>173</v>
      </c>
    </row>
    <row r="5174" spans="1:4" x14ac:dyDescent="0.35">
      <c r="A5174" s="204" t="s">
        <v>540</v>
      </c>
      <c r="B5174" t="s">
        <v>49</v>
      </c>
      <c r="C5174" s="201">
        <v>510813</v>
      </c>
      <c r="D5174" t="s">
        <v>172</v>
      </c>
    </row>
    <row r="5175" spans="1:4" x14ac:dyDescent="0.35">
      <c r="A5175" s="204" t="s">
        <v>540</v>
      </c>
      <c r="B5175" t="s">
        <v>49</v>
      </c>
      <c r="C5175" s="201">
        <v>510901</v>
      </c>
      <c r="D5175" t="s">
        <v>171</v>
      </c>
    </row>
    <row r="5176" spans="1:4" x14ac:dyDescent="0.35">
      <c r="A5176" s="204" t="s">
        <v>540</v>
      </c>
      <c r="B5176" t="s">
        <v>49</v>
      </c>
      <c r="C5176" s="201">
        <v>510902</v>
      </c>
      <c r="D5176" t="s">
        <v>170</v>
      </c>
    </row>
    <row r="5177" spans="1:4" x14ac:dyDescent="0.35">
      <c r="A5177" s="204" t="s">
        <v>540</v>
      </c>
      <c r="B5177" t="s">
        <v>49</v>
      </c>
      <c r="C5177" s="201">
        <v>510906</v>
      </c>
      <c r="D5177" t="s">
        <v>169</v>
      </c>
    </row>
    <row r="5178" spans="1:4" x14ac:dyDescent="0.35">
      <c r="A5178" s="204" t="s">
        <v>540</v>
      </c>
      <c r="B5178" t="s">
        <v>49</v>
      </c>
      <c r="C5178" s="201">
        <v>510907</v>
      </c>
      <c r="D5178" t="s">
        <v>168</v>
      </c>
    </row>
    <row r="5179" spans="1:4" x14ac:dyDescent="0.35">
      <c r="A5179" s="204" t="s">
        <v>540</v>
      </c>
      <c r="B5179" t="s">
        <v>49</v>
      </c>
      <c r="C5179" s="201">
        <v>510908</v>
      </c>
      <c r="D5179" t="s">
        <v>167</v>
      </c>
    </row>
    <row r="5180" spans="1:4" x14ac:dyDescent="0.35">
      <c r="A5180" s="204" t="s">
        <v>540</v>
      </c>
      <c r="B5180" t="s">
        <v>49</v>
      </c>
      <c r="C5180" s="201">
        <v>510909</v>
      </c>
      <c r="D5180" t="s">
        <v>166</v>
      </c>
    </row>
    <row r="5181" spans="1:4" x14ac:dyDescent="0.35">
      <c r="A5181" s="204" t="s">
        <v>540</v>
      </c>
      <c r="B5181" t="s">
        <v>49</v>
      </c>
      <c r="C5181" s="201">
        <v>510910</v>
      </c>
      <c r="D5181" t="s">
        <v>165</v>
      </c>
    </row>
    <row r="5182" spans="1:4" x14ac:dyDescent="0.35">
      <c r="A5182" s="204" t="s">
        <v>540</v>
      </c>
      <c r="B5182" t="s">
        <v>49</v>
      </c>
      <c r="C5182" s="201">
        <v>510911</v>
      </c>
      <c r="D5182" t="s">
        <v>164</v>
      </c>
    </row>
    <row r="5183" spans="1:4" x14ac:dyDescent="0.35">
      <c r="A5183" s="204" t="s">
        <v>540</v>
      </c>
      <c r="B5183" t="s">
        <v>49</v>
      </c>
      <c r="C5183" s="201">
        <v>510915</v>
      </c>
      <c r="D5183" t="s">
        <v>163</v>
      </c>
    </row>
    <row r="5184" spans="1:4" x14ac:dyDescent="0.35">
      <c r="A5184" s="204" t="s">
        <v>540</v>
      </c>
      <c r="B5184" t="s">
        <v>49</v>
      </c>
      <c r="C5184" s="201">
        <v>510916</v>
      </c>
      <c r="D5184" t="s">
        <v>162</v>
      </c>
    </row>
    <row r="5185" spans="1:4" x14ac:dyDescent="0.35">
      <c r="A5185" s="204" t="s">
        <v>540</v>
      </c>
      <c r="B5185" t="s">
        <v>49</v>
      </c>
      <c r="C5185" s="201">
        <v>510919</v>
      </c>
      <c r="D5185" t="s">
        <v>161</v>
      </c>
    </row>
    <row r="5186" spans="1:4" x14ac:dyDescent="0.35">
      <c r="A5186" s="204" t="s">
        <v>540</v>
      </c>
      <c r="B5186" t="s">
        <v>49</v>
      </c>
      <c r="C5186" s="201">
        <v>510920</v>
      </c>
      <c r="D5186" t="s">
        <v>160</v>
      </c>
    </row>
    <row r="5187" spans="1:4" x14ac:dyDescent="0.35">
      <c r="A5187" s="204" t="s">
        <v>540</v>
      </c>
      <c r="B5187" t="s">
        <v>49</v>
      </c>
      <c r="C5187" s="201">
        <v>511009</v>
      </c>
      <c r="D5187" t="s">
        <v>159</v>
      </c>
    </row>
    <row r="5188" spans="1:4" x14ac:dyDescent="0.35">
      <c r="A5188" s="204" t="s">
        <v>540</v>
      </c>
      <c r="B5188" t="s">
        <v>49</v>
      </c>
      <c r="C5188" s="201">
        <v>511012</v>
      </c>
      <c r="D5188" t="s">
        <v>158</v>
      </c>
    </row>
    <row r="5189" spans="1:4" x14ac:dyDescent="0.35">
      <c r="A5189" s="204" t="s">
        <v>540</v>
      </c>
      <c r="B5189" t="s">
        <v>49</v>
      </c>
      <c r="C5189" s="201">
        <v>511502</v>
      </c>
      <c r="D5189" t="s">
        <v>489</v>
      </c>
    </row>
    <row r="5190" spans="1:4" x14ac:dyDescent="0.35">
      <c r="A5190" s="204" t="s">
        <v>540</v>
      </c>
      <c r="B5190" t="s">
        <v>49</v>
      </c>
      <c r="C5190" s="201">
        <v>511504</v>
      </c>
      <c r="D5190" t="s">
        <v>157</v>
      </c>
    </row>
    <row r="5191" spans="1:4" x14ac:dyDescent="0.35">
      <c r="A5191" s="204" t="s">
        <v>540</v>
      </c>
      <c r="B5191" t="s">
        <v>49</v>
      </c>
      <c r="C5191" s="201">
        <v>511801</v>
      </c>
      <c r="D5191" t="s">
        <v>454</v>
      </c>
    </row>
    <row r="5192" spans="1:4" x14ac:dyDescent="0.35">
      <c r="A5192" s="204" t="s">
        <v>540</v>
      </c>
      <c r="B5192" t="s">
        <v>49</v>
      </c>
      <c r="C5192" s="201">
        <v>511802</v>
      </c>
      <c r="D5192" t="s">
        <v>344</v>
      </c>
    </row>
    <row r="5193" spans="1:4" x14ac:dyDescent="0.35">
      <c r="A5193" s="204" t="s">
        <v>540</v>
      </c>
      <c r="B5193" t="s">
        <v>49</v>
      </c>
      <c r="C5193" s="201">
        <v>511803</v>
      </c>
      <c r="D5193" t="s">
        <v>343</v>
      </c>
    </row>
    <row r="5194" spans="1:4" x14ac:dyDescent="0.35">
      <c r="A5194" s="204" t="s">
        <v>540</v>
      </c>
      <c r="B5194" t="s">
        <v>49</v>
      </c>
      <c r="C5194" s="201">
        <v>511804</v>
      </c>
      <c r="D5194" t="s">
        <v>342</v>
      </c>
    </row>
    <row r="5195" spans="1:4" x14ac:dyDescent="0.35">
      <c r="A5195" s="204" t="s">
        <v>540</v>
      </c>
      <c r="B5195" t="s">
        <v>49</v>
      </c>
      <c r="C5195" s="201">
        <v>512201</v>
      </c>
      <c r="D5195" t="s">
        <v>156</v>
      </c>
    </row>
    <row r="5196" spans="1:4" x14ac:dyDescent="0.35">
      <c r="A5196" s="204" t="s">
        <v>540</v>
      </c>
      <c r="B5196" t="s">
        <v>49</v>
      </c>
      <c r="C5196" s="201">
        <v>512202</v>
      </c>
      <c r="D5196" t="s">
        <v>155</v>
      </c>
    </row>
    <row r="5197" spans="1:4" x14ac:dyDescent="0.35">
      <c r="A5197" s="204" t="s">
        <v>540</v>
      </c>
      <c r="B5197" t="s">
        <v>49</v>
      </c>
      <c r="C5197" s="201">
        <v>512206</v>
      </c>
      <c r="D5197" t="s">
        <v>154</v>
      </c>
    </row>
    <row r="5198" spans="1:4" x14ac:dyDescent="0.35">
      <c r="A5198" s="204" t="s">
        <v>540</v>
      </c>
      <c r="B5198" t="s">
        <v>49</v>
      </c>
      <c r="C5198" s="201">
        <v>512213</v>
      </c>
      <c r="D5198" t="s">
        <v>153</v>
      </c>
    </row>
    <row r="5199" spans="1:4" x14ac:dyDescent="0.35">
      <c r="A5199" s="204" t="s">
        <v>540</v>
      </c>
      <c r="B5199" t="s">
        <v>49</v>
      </c>
      <c r="C5199" s="201">
        <v>512601</v>
      </c>
      <c r="D5199" t="s">
        <v>152</v>
      </c>
    </row>
    <row r="5200" spans="1:4" x14ac:dyDescent="0.35">
      <c r="A5200" s="204" t="s">
        <v>540</v>
      </c>
      <c r="B5200" t="s">
        <v>49</v>
      </c>
      <c r="C5200" s="201">
        <v>513101</v>
      </c>
      <c r="D5200" t="s">
        <v>336</v>
      </c>
    </row>
    <row r="5201" spans="1:4" x14ac:dyDescent="0.35">
      <c r="A5201" s="204" t="s">
        <v>540</v>
      </c>
      <c r="B5201" t="s">
        <v>49</v>
      </c>
      <c r="C5201" s="201">
        <v>513103</v>
      </c>
      <c r="D5201" t="s">
        <v>335</v>
      </c>
    </row>
    <row r="5202" spans="1:4" x14ac:dyDescent="0.35">
      <c r="A5202" s="204" t="s">
        <v>540</v>
      </c>
      <c r="B5202" t="s">
        <v>49</v>
      </c>
      <c r="C5202" s="201">
        <v>513104</v>
      </c>
      <c r="D5202" t="s">
        <v>334</v>
      </c>
    </row>
    <row r="5203" spans="1:4" x14ac:dyDescent="0.35">
      <c r="A5203" s="204" t="s">
        <v>540</v>
      </c>
      <c r="B5203" t="s">
        <v>49</v>
      </c>
      <c r="C5203" s="201">
        <v>513501</v>
      </c>
      <c r="D5203" t="s">
        <v>150</v>
      </c>
    </row>
    <row r="5204" spans="1:4" x14ac:dyDescent="0.35">
      <c r="A5204" s="204" t="s">
        <v>540</v>
      </c>
      <c r="B5204" t="s">
        <v>49</v>
      </c>
      <c r="C5204" s="201">
        <v>513502</v>
      </c>
      <c r="D5204" t="s">
        <v>149</v>
      </c>
    </row>
    <row r="5205" spans="1:4" x14ac:dyDescent="0.35">
      <c r="A5205" s="204" t="s">
        <v>540</v>
      </c>
      <c r="B5205" t="s">
        <v>49</v>
      </c>
      <c r="C5205" s="201">
        <v>513503</v>
      </c>
      <c r="D5205" t="s">
        <v>148</v>
      </c>
    </row>
    <row r="5206" spans="1:4" x14ac:dyDescent="0.35">
      <c r="A5206" s="204" t="s">
        <v>540</v>
      </c>
      <c r="B5206" t="s">
        <v>49</v>
      </c>
      <c r="C5206" s="201">
        <v>513599</v>
      </c>
      <c r="D5206" t="s">
        <v>147</v>
      </c>
    </row>
    <row r="5207" spans="1:4" x14ac:dyDescent="0.35">
      <c r="A5207" s="204" t="s">
        <v>540</v>
      </c>
      <c r="B5207" t="s">
        <v>49</v>
      </c>
      <c r="C5207" s="201">
        <v>513602</v>
      </c>
      <c r="D5207" t="s">
        <v>413</v>
      </c>
    </row>
    <row r="5208" spans="1:4" x14ac:dyDescent="0.35">
      <c r="A5208" s="204" t="s">
        <v>540</v>
      </c>
      <c r="B5208" t="s">
        <v>49</v>
      </c>
      <c r="C5208" s="201">
        <v>513801</v>
      </c>
      <c r="D5208" t="s">
        <v>146</v>
      </c>
    </row>
    <row r="5209" spans="1:4" x14ac:dyDescent="0.35">
      <c r="A5209" s="204" t="s">
        <v>540</v>
      </c>
      <c r="B5209" t="s">
        <v>49</v>
      </c>
      <c r="C5209" s="201">
        <v>513902</v>
      </c>
      <c r="D5209" t="s">
        <v>145</v>
      </c>
    </row>
    <row r="5210" spans="1:4" x14ac:dyDescent="0.35">
      <c r="A5210" s="204" t="s">
        <v>540</v>
      </c>
      <c r="B5210" t="s">
        <v>49</v>
      </c>
      <c r="C5210" s="201">
        <v>513999</v>
      </c>
      <c r="D5210" t="s">
        <v>144</v>
      </c>
    </row>
    <row r="5211" spans="1:4" x14ac:dyDescent="0.35">
      <c r="A5211" s="204" t="s">
        <v>540</v>
      </c>
      <c r="B5211" t="s">
        <v>49</v>
      </c>
      <c r="C5211" s="201">
        <v>520101</v>
      </c>
      <c r="D5211" t="s">
        <v>488</v>
      </c>
    </row>
    <row r="5212" spans="1:4" x14ac:dyDescent="0.35">
      <c r="A5212" s="204" t="s">
        <v>540</v>
      </c>
      <c r="B5212" t="s">
        <v>49</v>
      </c>
      <c r="C5212" s="201">
        <v>520201</v>
      </c>
      <c r="D5212" t="s">
        <v>143</v>
      </c>
    </row>
    <row r="5213" spans="1:4" x14ac:dyDescent="0.35">
      <c r="A5213" s="204" t="s">
        <v>540</v>
      </c>
      <c r="B5213" t="s">
        <v>49</v>
      </c>
      <c r="C5213" s="201">
        <v>520203</v>
      </c>
      <c r="D5213" t="s">
        <v>142</v>
      </c>
    </row>
    <row r="5214" spans="1:4" x14ac:dyDescent="0.35">
      <c r="A5214" s="204" t="s">
        <v>540</v>
      </c>
      <c r="B5214" t="s">
        <v>49</v>
      </c>
      <c r="C5214" s="201">
        <v>520204</v>
      </c>
      <c r="D5214" t="s">
        <v>141</v>
      </c>
    </row>
    <row r="5215" spans="1:4" x14ac:dyDescent="0.35">
      <c r="A5215" s="204" t="s">
        <v>540</v>
      </c>
      <c r="B5215" t="s">
        <v>49</v>
      </c>
      <c r="C5215" s="201">
        <v>520205</v>
      </c>
      <c r="D5215" t="s">
        <v>140</v>
      </c>
    </row>
    <row r="5216" spans="1:4" x14ac:dyDescent="0.35">
      <c r="A5216" s="204" t="s">
        <v>540</v>
      </c>
      <c r="B5216" t="s">
        <v>49</v>
      </c>
      <c r="C5216" s="201">
        <v>520207</v>
      </c>
      <c r="D5216" t="s">
        <v>139</v>
      </c>
    </row>
    <row r="5217" spans="1:4" x14ac:dyDescent="0.35">
      <c r="A5217" s="204" t="s">
        <v>540</v>
      </c>
      <c r="B5217" t="s">
        <v>49</v>
      </c>
      <c r="C5217" s="201">
        <v>520208</v>
      </c>
      <c r="D5217" t="s">
        <v>138</v>
      </c>
    </row>
    <row r="5218" spans="1:4" x14ac:dyDescent="0.35">
      <c r="A5218" s="204" t="s">
        <v>540</v>
      </c>
      <c r="B5218" t="s">
        <v>49</v>
      </c>
      <c r="C5218" s="201">
        <v>520209</v>
      </c>
      <c r="D5218" t="s">
        <v>487</v>
      </c>
    </row>
    <row r="5219" spans="1:4" x14ac:dyDescent="0.35">
      <c r="A5219" s="204" t="s">
        <v>540</v>
      </c>
      <c r="B5219" t="s">
        <v>49</v>
      </c>
      <c r="C5219" s="201">
        <v>520211</v>
      </c>
      <c r="D5219" t="s">
        <v>486</v>
      </c>
    </row>
    <row r="5220" spans="1:4" x14ac:dyDescent="0.35">
      <c r="A5220" s="204" t="s">
        <v>540</v>
      </c>
      <c r="B5220" t="s">
        <v>49</v>
      </c>
      <c r="C5220" s="201">
        <v>520212</v>
      </c>
      <c r="D5220" t="s">
        <v>485</v>
      </c>
    </row>
    <row r="5221" spans="1:4" x14ac:dyDescent="0.35">
      <c r="A5221" s="204" t="s">
        <v>540</v>
      </c>
      <c r="B5221" t="s">
        <v>49</v>
      </c>
      <c r="C5221" s="201">
        <v>520213</v>
      </c>
      <c r="D5221" t="s">
        <v>137</v>
      </c>
    </row>
    <row r="5222" spans="1:4" x14ac:dyDescent="0.35">
      <c r="A5222" s="204" t="s">
        <v>540</v>
      </c>
      <c r="B5222" t="s">
        <v>49</v>
      </c>
      <c r="C5222" s="201">
        <v>520216</v>
      </c>
      <c r="D5222" t="s">
        <v>136</v>
      </c>
    </row>
    <row r="5223" spans="1:4" x14ac:dyDescent="0.35">
      <c r="A5223" s="204" t="s">
        <v>540</v>
      </c>
      <c r="B5223" t="s">
        <v>49</v>
      </c>
      <c r="C5223" s="201">
        <v>520301</v>
      </c>
      <c r="D5223" t="s">
        <v>484</v>
      </c>
    </row>
    <row r="5224" spans="1:4" x14ac:dyDescent="0.35">
      <c r="A5224" s="204" t="s">
        <v>540</v>
      </c>
      <c r="B5224" t="s">
        <v>49</v>
      </c>
      <c r="C5224" s="201">
        <v>520302</v>
      </c>
      <c r="D5224" t="s">
        <v>483</v>
      </c>
    </row>
    <row r="5225" spans="1:4" x14ac:dyDescent="0.35">
      <c r="A5225" s="204" t="s">
        <v>540</v>
      </c>
      <c r="B5225" t="s">
        <v>49</v>
      </c>
      <c r="C5225" s="201">
        <v>520401</v>
      </c>
      <c r="D5225" t="s">
        <v>135</v>
      </c>
    </row>
    <row r="5226" spans="1:4" x14ac:dyDescent="0.35">
      <c r="A5226" s="204" t="s">
        <v>540</v>
      </c>
      <c r="B5226" t="s">
        <v>49</v>
      </c>
      <c r="C5226" s="201">
        <v>520402</v>
      </c>
      <c r="D5226" t="s">
        <v>134</v>
      </c>
    </row>
    <row r="5227" spans="1:4" x14ac:dyDescent="0.35">
      <c r="A5227" s="204" t="s">
        <v>540</v>
      </c>
      <c r="B5227" t="s">
        <v>49</v>
      </c>
      <c r="C5227" s="201">
        <v>520406</v>
      </c>
      <c r="D5227" t="s">
        <v>331</v>
      </c>
    </row>
    <row r="5228" spans="1:4" x14ac:dyDescent="0.35">
      <c r="A5228" s="204" t="s">
        <v>540</v>
      </c>
      <c r="B5228" t="s">
        <v>49</v>
      </c>
      <c r="C5228" s="201">
        <v>520407</v>
      </c>
      <c r="D5228" t="s">
        <v>534</v>
      </c>
    </row>
    <row r="5229" spans="1:4" x14ac:dyDescent="0.35">
      <c r="A5229" s="204" t="s">
        <v>540</v>
      </c>
      <c r="B5229" t="s">
        <v>49</v>
      </c>
      <c r="C5229" s="201">
        <v>520408</v>
      </c>
      <c r="D5229" t="s">
        <v>330</v>
      </c>
    </row>
    <row r="5230" spans="1:4" x14ac:dyDescent="0.35">
      <c r="A5230" s="204" t="s">
        <v>540</v>
      </c>
      <c r="B5230" t="s">
        <v>49</v>
      </c>
      <c r="C5230" s="201">
        <v>520409</v>
      </c>
      <c r="D5230" t="s">
        <v>430</v>
      </c>
    </row>
    <row r="5231" spans="1:4" x14ac:dyDescent="0.35">
      <c r="A5231" s="204" t="s">
        <v>540</v>
      </c>
      <c r="B5231" t="s">
        <v>49</v>
      </c>
      <c r="C5231" s="201">
        <v>520410</v>
      </c>
      <c r="D5231" t="s">
        <v>329</v>
      </c>
    </row>
    <row r="5232" spans="1:4" x14ac:dyDescent="0.35">
      <c r="A5232" s="204" t="s">
        <v>540</v>
      </c>
      <c r="B5232" t="s">
        <v>49</v>
      </c>
      <c r="C5232" s="201">
        <v>520411</v>
      </c>
      <c r="D5232" t="s">
        <v>328</v>
      </c>
    </row>
    <row r="5233" spans="1:4" x14ac:dyDescent="0.35">
      <c r="A5233" s="204" t="s">
        <v>540</v>
      </c>
      <c r="B5233" t="s">
        <v>49</v>
      </c>
      <c r="C5233" s="201">
        <v>520701</v>
      </c>
      <c r="D5233" t="s">
        <v>482</v>
      </c>
    </row>
    <row r="5234" spans="1:4" x14ac:dyDescent="0.35">
      <c r="A5234" s="204" t="s">
        <v>540</v>
      </c>
      <c r="B5234" t="s">
        <v>49</v>
      </c>
      <c r="C5234" s="201">
        <v>520703</v>
      </c>
      <c r="D5234" t="s">
        <v>481</v>
      </c>
    </row>
    <row r="5235" spans="1:4" x14ac:dyDescent="0.35">
      <c r="A5235" s="204" t="s">
        <v>540</v>
      </c>
      <c r="B5235" t="s">
        <v>49</v>
      </c>
      <c r="C5235" s="201">
        <v>520901</v>
      </c>
      <c r="D5235" t="s">
        <v>133</v>
      </c>
    </row>
    <row r="5236" spans="1:4" x14ac:dyDescent="0.35">
      <c r="A5236" s="204" t="s">
        <v>540</v>
      </c>
      <c r="B5236" t="s">
        <v>49</v>
      </c>
      <c r="C5236" s="201">
        <v>520904</v>
      </c>
      <c r="D5236" t="s">
        <v>132</v>
      </c>
    </row>
    <row r="5237" spans="1:4" x14ac:dyDescent="0.35">
      <c r="A5237" s="204" t="s">
        <v>540</v>
      </c>
      <c r="B5237" t="s">
        <v>49</v>
      </c>
      <c r="C5237" s="201">
        <v>520905</v>
      </c>
      <c r="D5237" t="s">
        <v>131</v>
      </c>
    </row>
    <row r="5238" spans="1:4" x14ac:dyDescent="0.35">
      <c r="A5238" s="204" t="s">
        <v>540</v>
      </c>
      <c r="B5238" t="s">
        <v>49</v>
      </c>
      <c r="C5238" s="201">
        <v>520906</v>
      </c>
      <c r="D5238" t="s">
        <v>130</v>
      </c>
    </row>
    <row r="5239" spans="1:4" x14ac:dyDescent="0.35">
      <c r="A5239" s="204" t="s">
        <v>540</v>
      </c>
      <c r="B5239" t="s">
        <v>49</v>
      </c>
      <c r="C5239" s="201">
        <v>520907</v>
      </c>
      <c r="D5239" t="s">
        <v>326</v>
      </c>
    </row>
    <row r="5240" spans="1:4" x14ac:dyDescent="0.35">
      <c r="A5240" s="204" t="s">
        <v>540</v>
      </c>
      <c r="B5240" t="s">
        <v>49</v>
      </c>
      <c r="C5240" s="201">
        <v>520909</v>
      </c>
      <c r="D5240" t="s">
        <v>129</v>
      </c>
    </row>
    <row r="5241" spans="1:4" x14ac:dyDescent="0.35">
      <c r="A5241" s="204" t="s">
        <v>540</v>
      </c>
      <c r="B5241" t="s">
        <v>49</v>
      </c>
      <c r="C5241" s="201">
        <v>520999</v>
      </c>
      <c r="D5241" t="s">
        <v>127</v>
      </c>
    </row>
    <row r="5242" spans="1:4" x14ac:dyDescent="0.35">
      <c r="A5242" s="204" t="s">
        <v>540</v>
      </c>
      <c r="B5242" t="s">
        <v>49</v>
      </c>
      <c r="C5242" s="201">
        <v>521001</v>
      </c>
      <c r="D5242" t="s">
        <v>126</v>
      </c>
    </row>
    <row r="5243" spans="1:4" x14ac:dyDescent="0.35">
      <c r="A5243" s="204" t="s">
        <v>540</v>
      </c>
      <c r="B5243" t="s">
        <v>49</v>
      </c>
      <c r="C5243" s="201">
        <v>521099</v>
      </c>
      <c r="D5243" t="s">
        <v>533</v>
      </c>
    </row>
    <row r="5244" spans="1:4" x14ac:dyDescent="0.35">
      <c r="A5244" s="204" t="s">
        <v>540</v>
      </c>
      <c r="B5244" t="s">
        <v>49</v>
      </c>
      <c r="C5244" s="201">
        <v>521101</v>
      </c>
      <c r="D5244" t="s">
        <v>480</v>
      </c>
    </row>
    <row r="5245" spans="1:4" x14ac:dyDescent="0.35">
      <c r="A5245" s="204" t="s">
        <v>540</v>
      </c>
      <c r="B5245" t="s">
        <v>49</v>
      </c>
      <c r="C5245" s="201">
        <v>521401</v>
      </c>
      <c r="D5245" t="s">
        <v>125</v>
      </c>
    </row>
    <row r="5246" spans="1:4" x14ac:dyDescent="0.35">
      <c r="A5246" s="204" t="s">
        <v>540</v>
      </c>
      <c r="B5246" t="s">
        <v>49</v>
      </c>
      <c r="C5246" s="201">
        <v>521501</v>
      </c>
      <c r="D5246" t="s">
        <v>324</v>
      </c>
    </row>
    <row r="5247" spans="1:4" x14ac:dyDescent="0.35">
      <c r="A5247" s="204" t="s">
        <v>540</v>
      </c>
      <c r="B5247" t="s">
        <v>49</v>
      </c>
      <c r="C5247" s="201">
        <v>521601</v>
      </c>
      <c r="D5247" t="s">
        <v>479</v>
      </c>
    </row>
    <row r="5248" spans="1:4" x14ac:dyDescent="0.35">
      <c r="A5248" s="204" t="s">
        <v>540</v>
      </c>
      <c r="B5248" t="s">
        <v>49</v>
      </c>
      <c r="C5248" s="201">
        <v>521701</v>
      </c>
      <c r="D5248" t="s">
        <v>478</v>
      </c>
    </row>
    <row r="5249" spans="1:4" x14ac:dyDescent="0.35">
      <c r="A5249" s="204" t="s">
        <v>540</v>
      </c>
      <c r="B5249" t="s">
        <v>49</v>
      </c>
      <c r="C5249" s="201">
        <v>521803</v>
      </c>
      <c r="D5249" t="s">
        <v>124</v>
      </c>
    </row>
    <row r="5250" spans="1:4" x14ac:dyDescent="0.35">
      <c r="A5250" s="204" t="s">
        <v>540</v>
      </c>
      <c r="B5250" t="s">
        <v>49</v>
      </c>
      <c r="C5250" s="201">
        <v>521804</v>
      </c>
      <c r="D5250" t="s">
        <v>123</v>
      </c>
    </row>
    <row r="5251" spans="1:4" x14ac:dyDescent="0.35">
      <c r="A5251" s="204" t="s">
        <v>540</v>
      </c>
      <c r="B5251" t="s">
        <v>49</v>
      </c>
      <c r="C5251" s="201">
        <v>521899</v>
      </c>
      <c r="D5251" t="s">
        <v>122</v>
      </c>
    </row>
    <row r="5252" spans="1:4" x14ac:dyDescent="0.35">
      <c r="A5252" s="204" t="s">
        <v>540</v>
      </c>
      <c r="B5252" t="s">
        <v>49</v>
      </c>
      <c r="C5252" s="201">
        <v>521901</v>
      </c>
      <c r="D5252" t="s">
        <v>532</v>
      </c>
    </row>
    <row r="5253" spans="1:4" x14ac:dyDescent="0.35">
      <c r="A5253" s="204" t="s">
        <v>540</v>
      </c>
      <c r="B5253" t="s">
        <v>49</v>
      </c>
      <c r="C5253" s="201">
        <v>521903</v>
      </c>
      <c r="D5253" t="s">
        <v>412</v>
      </c>
    </row>
    <row r="5254" spans="1:4" x14ac:dyDescent="0.35">
      <c r="A5254" s="204" t="s">
        <v>540</v>
      </c>
      <c r="B5254" t="s">
        <v>49</v>
      </c>
      <c r="C5254" s="201">
        <v>521909</v>
      </c>
      <c r="D5254" t="s">
        <v>121</v>
      </c>
    </row>
    <row r="5255" spans="1:4" x14ac:dyDescent="0.35">
      <c r="A5255" s="204" t="s">
        <v>540</v>
      </c>
      <c r="B5255" t="s">
        <v>49</v>
      </c>
      <c r="C5255" s="201">
        <v>522001</v>
      </c>
      <c r="D5255" t="s">
        <v>531</v>
      </c>
    </row>
    <row r="5256" spans="1:4" x14ac:dyDescent="0.35">
      <c r="A5256" s="204" t="s">
        <v>540</v>
      </c>
      <c r="B5256" t="s">
        <v>49</v>
      </c>
      <c r="C5256" s="201">
        <v>999999</v>
      </c>
      <c r="D5256" t="s">
        <v>120</v>
      </c>
    </row>
    <row r="5257" spans="1:4" x14ac:dyDescent="0.35">
      <c r="A5257" s="204" t="s">
        <v>530</v>
      </c>
      <c r="B5257" t="s">
        <v>28</v>
      </c>
      <c r="C5257" s="203" t="s">
        <v>320</v>
      </c>
      <c r="D5257" t="s">
        <v>319</v>
      </c>
    </row>
    <row r="5258" spans="1:4" x14ac:dyDescent="0.35">
      <c r="A5258" s="204" t="s">
        <v>530</v>
      </c>
      <c r="B5258" t="s">
        <v>28</v>
      </c>
      <c r="C5258" s="203" t="s">
        <v>314</v>
      </c>
      <c r="D5258" t="s">
        <v>313</v>
      </c>
    </row>
    <row r="5259" spans="1:4" x14ac:dyDescent="0.35">
      <c r="A5259" s="204" t="s">
        <v>530</v>
      </c>
      <c r="B5259" t="s">
        <v>28</v>
      </c>
      <c r="C5259" s="203" t="s">
        <v>477</v>
      </c>
      <c r="D5259" t="s">
        <v>476</v>
      </c>
    </row>
    <row r="5260" spans="1:4" x14ac:dyDescent="0.35">
      <c r="A5260" s="204" t="s">
        <v>530</v>
      </c>
      <c r="B5260" t="s">
        <v>28</v>
      </c>
      <c r="C5260" s="203" t="s">
        <v>475</v>
      </c>
      <c r="D5260" t="s">
        <v>474</v>
      </c>
    </row>
    <row r="5261" spans="1:4" x14ac:dyDescent="0.35">
      <c r="A5261" s="204" t="s">
        <v>530</v>
      </c>
      <c r="B5261" t="s">
        <v>28</v>
      </c>
      <c r="C5261" s="203" t="s">
        <v>312</v>
      </c>
      <c r="D5261" t="s">
        <v>311</v>
      </c>
    </row>
    <row r="5262" spans="1:4" x14ac:dyDescent="0.35">
      <c r="A5262" s="204" t="s">
        <v>530</v>
      </c>
      <c r="B5262" t="s">
        <v>28</v>
      </c>
      <c r="C5262" s="203" t="s">
        <v>453</v>
      </c>
      <c r="D5262" t="s">
        <v>452</v>
      </c>
    </row>
    <row r="5263" spans="1:4" x14ac:dyDescent="0.35">
      <c r="A5263" s="204" t="s">
        <v>530</v>
      </c>
      <c r="B5263" t="s">
        <v>28</v>
      </c>
      <c r="C5263" s="203" t="s">
        <v>451</v>
      </c>
      <c r="D5263" t="s">
        <v>450</v>
      </c>
    </row>
    <row r="5264" spans="1:4" x14ac:dyDescent="0.35">
      <c r="A5264" s="204" t="s">
        <v>530</v>
      </c>
      <c r="B5264" t="s">
        <v>28</v>
      </c>
      <c r="C5264" s="203" t="s">
        <v>449</v>
      </c>
      <c r="D5264" t="s">
        <v>448</v>
      </c>
    </row>
    <row r="5265" spans="1:4" x14ac:dyDescent="0.35">
      <c r="A5265" s="204" t="s">
        <v>530</v>
      </c>
      <c r="B5265" t="s">
        <v>28</v>
      </c>
      <c r="C5265" s="203" t="s">
        <v>447</v>
      </c>
      <c r="D5265" t="s">
        <v>446</v>
      </c>
    </row>
    <row r="5266" spans="1:4" x14ac:dyDescent="0.35">
      <c r="A5266" s="204" t="s">
        <v>530</v>
      </c>
      <c r="B5266" t="s">
        <v>28</v>
      </c>
      <c r="C5266" s="203" t="s">
        <v>445</v>
      </c>
      <c r="D5266" t="s">
        <v>444</v>
      </c>
    </row>
    <row r="5267" spans="1:4" x14ac:dyDescent="0.35">
      <c r="A5267" s="204" t="s">
        <v>530</v>
      </c>
      <c r="B5267" t="s">
        <v>28</v>
      </c>
      <c r="C5267" s="203" t="s">
        <v>443</v>
      </c>
      <c r="D5267" t="s">
        <v>442</v>
      </c>
    </row>
    <row r="5268" spans="1:4" x14ac:dyDescent="0.35">
      <c r="A5268" s="204" t="s">
        <v>530</v>
      </c>
      <c r="B5268" t="s">
        <v>28</v>
      </c>
      <c r="C5268" s="203" t="s">
        <v>310</v>
      </c>
      <c r="D5268" t="s">
        <v>309</v>
      </c>
    </row>
    <row r="5269" spans="1:4" x14ac:dyDescent="0.35">
      <c r="A5269" s="204" t="s">
        <v>530</v>
      </c>
      <c r="B5269" t="s">
        <v>28</v>
      </c>
      <c r="C5269" s="203" t="s">
        <v>308</v>
      </c>
      <c r="D5269" t="s">
        <v>307</v>
      </c>
    </row>
    <row r="5270" spans="1:4" x14ac:dyDescent="0.35">
      <c r="A5270" s="204" t="s">
        <v>530</v>
      </c>
      <c r="B5270" t="s">
        <v>28</v>
      </c>
      <c r="C5270" s="203" t="s">
        <v>306</v>
      </c>
      <c r="D5270" t="s">
        <v>305</v>
      </c>
    </row>
    <row r="5271" spans="1:4" x14ac:dyDescent="0.35">
      <c r="A5271" s="204" t="s">
        <v>530</v>
      </c>
      <c r="B5271" t="s">
        <v>28</v>
      </c>
      <c r="C5271" s="203" t="s">
        <v>304</v>
      </c>
      <c r="D5271" t="s">
        <v>303</v>
      </c>
    </row>
    <row r="5272" spans="1:4" x14ac:dyDescent="0.35">
      <c r="A5272" s="204" t="s">
        <v>530</v>
      </c>
      <c r="B5272" t="s">
        <v>28</v>
      </c>
      <c r="C5272" s="203" t="s">
        <v>405</v>
      </c>
      <c r="D5272" t="s">
        <v>404</v>
      </c>
    </row>
    <row r="5273" spans="1:4" x14ac:dyDescent="0.35">
      <c r="A5273" s="204" t="s">
        <v>530</v>
      </c>
      <c r="B5273" t="s">
        <v>28</v>
      </c>
      <c r="C5273" s="203" t="s">
        <v>403</v>
      </c>
      <c r="D5273" t="s">
        <v>402</v>
      </c>
    </row>
    <row r="5274" spans="1:4" x14ac:dyDescent="0.35">
      <c r="A5274" s="204" t="s">
        <v>530</v>
      </c>
      <c r="B5274" t="s">
        <v>28</v>
      </c>
      <c r="C5274" s="203" t="s">
        <v>302</v>
      </c>
      <c r="D5274" t="s">
        <v>301</v>
      </c>
    </row>
    <row r="5275" spans="1:4" x14ac:dyDescent="0.35">
      <c r="A5275" s="204" t="s">
        <v>530</v>
      </c>
      <c r="B5275" t="s">
        <v>28</v>
      </c>
      <c r="C5275" s="203" t="s">
        <v>300</v>
      </c>
      <c r="D5275" t="s">
        <v>299</v>
      </c>
    </row>
    <row r="5276" spans="1:4" x14ac:dyDescent="0.35">
      <c r="A5276" s="204" t="s">
        <v>530</v>
      </c>
      <c r="B5276" t="s">
        <v>28</v>
      </c>
      <c r="C5276" s="203" t="s">
        <v>399</v>
      </c>
      <c r="D5276" t="s">
        <v>398</v>
      </c>
    </row>
    <row r="5277" spans="1:4" x14ac:dyDescent="0.35">
      <c r="A5277" s="204" t="s">
        <v>530</v>
      </c>
      <c r="B5277" t="s">
        <v>28</v>
      </c>
      <c r="C5277" s="201">
        <v>110103</v>
      </c>
      <c r="D5277" t="s">
        <v>292</v>
      </c>
    </row>
    <row r="5278" spans="1:4" x14ac:dyDescent="0.35">
      <c r="A5278" s="204" t="s">
        <v>530</v>
      </c>
      <c r="B5278" t="s">
        <v>28</v>
      </c>
      <c r="C5278" s="201">
        <v>110201</v>
      </c>
      <c r="D5278" t="s">
        <v>291</v>
      </c>
    </row>
    <row r="5279" spans="1:4" x14ac:dyDescent="0.35">
      <c r="A5279" s="204" t="s">
        <v>530</v>
      </c>
      <c r="B5279" t="s">
        <v>28</v>
      </c>
      <c r="C5279" s="201">
        <v>110202</v>
      </c>
      <c r="D5279" t="s">
        <v>290</v>
      </c>
    </row>
    <row r="5280" spans="1:4" x14ac:dyDescent="0.35">
      <c r="A5280" s="204" t="s">
        <v>530</v>
      </c>
      <c r="B5280" t="s">
        <v>28</v>
      </c>
      <c r="C5280" s="201">
        <v>110301</v>
      </c>
      <c r="D5280" t="s">
        <v>289</v>
      </c>
    </row>
    <row r="5281" spans="1:4" x14ac:dyDescent="0.35">
      <c r="A5281" s="204" t="s">
        <v>530</v>
      </c>
      <c r="B5281" t="s">
        <v>28</v>
      </c>
      <c r="C5281" s="201">
        <v>110501</v>
      </c>
      <c r="D5281" t="s">
        <v>395</v>
      </c>
    </row>
    <row r="5282" spans="1:4" x14ac:dyDescent="0.35">
      <c r="A5282" s="204" t="s">
        <v>530</v>
      </c>
      <c r="B5282" t="s">
        <v>28</v>
      </c>
      <c r="C5282" s="201">
        <v>110701</v>
      </c>
      <c r="D5282" t="s">
        <v>394</v>
      </c>
    </row>
    <row r="5283" spans="1:4" x14ac:dyDescent="0.35">
      <c r="A5283" s="204" t="s">
        <v>530</v>
      </c>
      <c r="B5283" t="s">
        <v>28</v>
      </c>
      <c r="C5283" s="201">
        <v>110802</v>
      </c>
      <c r="D5283" t="s">
        <v>288</v>
      </c>
    </row>
    <row r="5284" spans="1:4" x14ac:dyDescent="0.35">
      <c r="A5284" s="204" t="s">
        <v>530</v>
      </c>
      <c r="B5284" t="s">
        <v>28</v>
      </c>
      <c r="C5284" s="201">
        <v>110901</v>
      </c>
      <c r="D5284" t="s">
        <v>393</v>
      </c>
    </row>
    <row r="5285" spans="1:4" x14ac:dyDescent="0.35">
      <c r="A5285" s="204" t="s">
        <v>530</v>
      </c>
      <c r="B5285" t="s">
        <v>28</v>
      </c>
      <c r="C5285" s="201">
        <v>110902</v>
      </c>
      <c r="D5285" t="s">
        <v>392</v>
      </c>
    </row>
    <row r="5286" spans="1:4" x14ac:dyDescent="0.35">
      <c r="A5286" s="204" t="s">
        <v>530</v>
      </c>
      <c r="B5286" t="s">
        <v>28</v>
      </c>
      <c r="C5286" s="201">
        <v>111001</v>
      </c>
      <c r="D5286" t="s">
        <v>287</v>
      </c>
    </row>
    <row r="5287" spans="1:4" x14ac:dyDescent="0.35">
      <c r="A5287" s="204" t="s">
        <v>530</v>
      </c>
      <c r="B5287" t="s">
        <v>28</v>
      </c>
      <c r="C5287" s="201">
        <v>111002</v>
      </c>
      <c r="D5287" t="s">
        <v>286</v>
      </c>
    </row>
    <row r="5288" spans="1:4" x14ac:dyDescent="0.35">
      <c r="A5288" s="204" t="s">
        <v>530</v>
      </c>
      <c r="B5288" t="s">
        <v>28</v>
      </c>
      <c r="C5288" s="201">
        <v>111003</v>
      </c>
      <c r="D5288" t="s">
        <v>285</v>
      </c>
    </row>
    <row r="5289" spans="1:4" x14ac:dyDescent="0.35">
      <c r="A5289" s="204" t="s">
        <v>530</v>
      </c>
      <c r="B5289" t="s">
        <v>28</v>
      </c>
      <c r="C5289" s="201">
        <v>111006</v>
      </c>
      <c r="D5289" t="s">
        <v>284</v>
      </c>
    </row>
    <row r="5290" spans="1:4" x14ac:dyDescent="0.35">
      <c r="A5290" s="204" t="s">
        <v>530</v>
      </c>
      <c r="B5290" t="s">
        <v>28</v>
      </c>
      <c r="C5290" s="201">
        <v>120412</v>
      </c>
      <c r="D5290" t="s">
        <v>278</v>
      </c>
    </row>
    <row r="5291" spans="1:4" x14ac:dyDescent="0.35">
      <c r="A5291" s="204" t="s">
        <v>530</v>
      </c>
      <c r="B5291" t="s">
        <v>28</v>
      </c>
      <c r="C5291" s="201">
        <v>120501</v>
      </c>
      <c r="D5291" t="s">
        <v>274</v>
      </c>
    </row>
    <row r="5292" spans="1:4" x14ac:dyDescent="0.35">
      <c r="A5292" s="204" t="s">
        <v>530</v>
      </c>
      <c r="B5292" t="s">
        <v>28</v>
      </c>
      <c r="C5292" s="201">
        <v>129999</v>
      </c>
      <c r="D5292" t="s">
        <v>528</v>
      </c>
    </row>
    <row r="5293" spans="1:4" x14ac:dyDescent="0.35">
      <c r="A5293" s="204" t="s">
        <v>530</v>
      </c>
      <c r="B5293" t="s">
        <v>28</v>
      </c>
      <c r="C5293" s="201">
        <v>130201</v>
      </c>
      <c r="D5293" t="s">
        <v>389</v>
      </c>
    </row>
    <row r="5294" spans="1:4" x14ac:dyDescent="0.35">
      <c r="A5294" s="204" t="s">
        <v>530</v>
      </c>
      <c r="B5294" t="s">
        <v>28</v>
      </c>
      <c r="C5294" s="201">
        <v>131102</v>
      </c>
      <c r="D5294" t="s">
        <v>268</v>
      </c>
    </row>
    <row r="5295" spans="1:4" x14ac:dyDescent="0.35">
      <c r="A5295" s="204" t="s">
        <v>530</v>
      </c>
      <c r="B5295" t="s">
        <v>28</v>
      </c>
      <c r="C5295" s="201">
        <v>131199</v>
      </c>
      <c r="D5295" t="s">
        <v>267</v>
      </c>
    </row>
    <row r="5296" spans="1:4" x14ac:dyDescent="0.35">
      <c r="A5296" s="204" t="s">
        <v>530</v>
      </c>
      <c r="B5296" t="s">
        <v>28</v>
      </c>
      <c r="C5296" s="201">
        <v>131201</v>
      </c>
      <c r="D5296" t="s">
        <v>388</v>
      </c>
    </row>
    <row r="5297" spans="1:4" x14ac:dyDescent="0.35">
      <c r="A5297" s="204" t="s">
        <v>530</v>
      </c>
      <c r="B5297" t="s">
        <v>28</v>
      </c>
      <c r="C5297" s="201">
        <v>131206</v>
      </c>
      <c r="D5297" t="s">
        <v>387</v>
      </c>
    </row>
    <row r="5298" spans="1:4" x14ac:dyDescent="0.35">
      <c r="A5298" s="204" t="s">
        <v>530</v>
      </c>
      <c r="B5298" t="s">
        <v>28</v>
      </c>
      <c r="C5298" s="201">
        <v>131207</v>
      </c>
      <c r="D5298" t="s">
        <v>386</v>
      </c>
    </row>
    <row r="5299" spans="1:4" x14ac:dyDescent="0.35">
      <c r="A5299" s="204" t="s">
        <v>530</v>
      </c>
      <c r="B5299" t="s">
        <v>28</v>
      </c>
      <c r="C5299" s="201">
        <v>131208</v>
      </c>
      <c r="D5299" t="s">
        <v>385</v>
      </c>
    </row>
    <row r="5300" spans="1:4" x14ac:dyDescent="0.35">
      <c r="A5300" s="204" t="s">
        <v>530</v>
      </c>
      <c r="B5300" t="s">
        <v>28</v>
      </c>
      <c r="C5300" s="201">
        <v>131209</v>
      </c>
      <c r="D5300" t="s">
        <v>384</v>
      </c>
    </row>
    <row r="5301" spans="1:4" x14ac:dyDescent="0.35">
      <c r="A5301" s="204" t="s">
        <v>530</v>
      </c>
      <c r="B5301" t="s">
        <v>28</v>
      </c>
      <c r="C5301" s="201">
        <v>131210</v>
      </c>
      <c r="D5301" t="s">
        <v>383</v>
      </c>
    </row>
    <row r="5302" spans="1:4" x14ac:dyDescent="0.35">
      <c r="A5302" s="204" t="s">
        <v>530</v>
      </c>
      <c r="B5302" t="s">
        <v>28</v>
      </c>
      <c r="C5302" s="201">
        <v>131211</v>
      </c>
      <c r="D5302" t="s">
        <v>382</v>
      </c>
    </row>
    <row r="5303" spans="1:4" x14ac:dyDescent="0.35">
      <c r="A5303" s="204" t="s">
        <v>530</v>
      </c>
      <c r="B5303" t="s">
        <v>28</v>
      </c>
      <c r="C5303" s="201">
        <v>131212</v>
      </c>
      <c r="D5303" t="s">
        <v>381</v>
      </c>
    </row>
    <row r="5304" spans="1:4" x14ac:dyDescent="0.35">
      <c r="A5304" s="204" t="s">
        <v>530</v>
      </c>
      <c r="B5304" t="s">
        <v>28</v>
      </c>
      <c r="C5304" s="201">
        <v>131314</v>
      </c>
      <c r="D5304" t="s">
        <v>425</v>
      </c>
    </row>
    <row r="5305" spans="1:4" x14ac:dyDescent="0.35">
      <c r="A5305" s="204" t="s">
        <v>530</v>
      </c>
      <c r="B5305" t="s">
        <v>28</v>
      </c>
      <c r="C5305" s="201">
        <v>131401</v>
      </c>
      <c r="D5305" t="s">
        <v>380</v>
      </c>
    </row>
    <row r="5306" spans="1:4" x14ac:dyDescent="0.35">
      <c r="A5306" s="204" t="s">
        <v>530</v>
      </c>
      <c r="B5306" t="s">
        <v>28</v>
      </c>
      <c r="C5306" s="201">
        <v>131402</v>
      </c>
      <c r="D5306" t="s">
        <v>379</v>
      </c>
    </row>
    <row r="5307" spans="1:4" x14ac:dyDescent="0.35">
      <c r="A5307" s="204" t="s">
        <v>530</v>
      </c>
      <c r="B5307" t="s">
        <v>28</v>
      </c>
      <c r="C5307" s="201">
        <v>131499</v>
      </c>
      <c r="D5307" t="s">
        <v>378</v>
      </c>
    </row>
    <row r="5308" spans="1:4" x14ac:dyDescent="0.35">
      <c r="A5308" s="204" t="s">
        <v>530</v>
      </c>
      <c r="B5308" t="s">
        <v>28</v>
      </c>
      <c r="C5308" s="201">
        <v>150000</v>
      </c>
      <c r="D5308" t="s">
        <v>471</v>
      </c>
    </row>
    <row r="5309" spans="1:4" x14ac:dyDescent="0.35">
      <c r="A5309" s="204" t="s">
        <v>530</v>
      </c>
      <c r="B5309" t="s">
        <v>28</v>
      </c>
      <c r="C5309" s="201">
        <v>150101</v>
      </c>
      <c r="D5309" t="s">
        <v>266</v>
      </c>
    </row>
    <row r="5310" spans="1:4" x14ac:dyDescent="0.35">
      <c r="A5310" s="204" t="s">
        <v>530</v>
      </c>
      <c r="B5310" t="s">
        <v>28</v>
      </c>
      <c r="C5310" s="201">
        <v>150201</v>
      </c>
      <c r="D5310" t="s">
        <v>539</v>
      </c>
    </row>
    <row r="5311" spans="1:4" x14ac:dyDescent="0.35">
      <c r="A5311" s="204" t="s">
        <v>530</v>
      </c>
      <c r="B5311" t="s">
        <v>28</v>
      </c>
      <c r="C5311" s="201">
        <v>150303</v>
      </c>
      <c r="D5311" t="s">
        <v>377</v>
      </c>
    </row>
    <row r="5312" spans="1:4" x14ac:dyDescent="0.35">
      <c r="A5312" s="204" t="s">
        <v>530</v>
      </c>
      <c r="B5312" t="s">
        <v>28</v>
      </c>
      <c r="C5312" s="201">
        <v>150306</v>
      </c>
      <c r="D5312" t="s">
        <v>376</v>
      </c>
    </row>
    <row r="5313" spans="1:4" x14ac:dyDescent="0.35">
      <c r="A5313" s="204" t="s">
        <v>530</v>
      </c>
      <c r="B5313" t="s">
        <v>28</v>
      </c>
      <c r="C5313" s="201">
        <v>150401</v>
      </c>
      <c r="D5313" t="s">
        <v>375</v>
      </c>
    </row>
    <row r="5314" spans="1:4" x14ac:dyDescent="0.35">
      <c r="A5314" s="204" t="s">
        <v>530</v>
      </c>
      <c r="B5314" t="s">
        <v>28</v>
      </c>
      <c r="C5314" s="201">
        <v>150403</v>
      </c>
      <c r="D5314" t="s">
        <v>374</v>
      </c>
    </row>
    <row r="5315" spans="1:4" x14ac:dyDescent="0.35">
      <c r="A5315" s="204" t="s">
        <v>530</v>
      </c>
      <c r="B5315" t="s">
        <v>28</v>
      </c>
      <c r="C5315" s="201">
        <v>150506</v>
      </c>
      <c r="D5315" t="s">
        <v>265</v>
      </c>
    </row>
    <row r="5316" spans="1:4" x14ac:dyDescent="0.35">
      <c r="A5316" s="204" t="s">
        <v>530</v>
      </c>
      <c r="B5316" t="s">
        <v>28</v>
      </c>
      <c r="C5316" s="201">
        <v>150507</v>
      </c>
      <c r="D5316" t="s">
        <v>264</v>
      </c>
    </row>
    <row r="5317" spans="1:4" x14ac:dyDescent="0.35">
      <c r="A5317" s="204" t="s">
        <v>530</v>
      </c>
      <c r="B5317" t="s">
        <v>28</v>
      </c>
      <c r="C5317" s="201">
        <v>150508</v>
      </c>
      <c r="D5317" t="s">
        <v>263</v>
      </c>
    </row>
    <row r="5318" spans="1:4" x14ac:dyDescent="0.35">
      <c r="A5318" s="204" t="s">
        <v>530</v>
      </c>
      <c r="B5318" t="s">
        <v>28</v>
      </c>
      <c r="C5318" s="201">
        <v>150701</v>
      </c>
      <c r="D5318" t="s">
        <v>262</v>
      </c>
    </row>
    <row r="5319" spans="1:4" x14ac:dyDescent="0.35">
      <c r="A5319" s="204" t="s">
        <v>530</v>
      </c>
      <c r="B5319" t="s">
        <v>28</v>
      </c>
      <c r="C5319" s="201">
        <v>150705</v>
      </c>
      <c r="D5319" t="s">
        <v>261</v>
      </c>
    </row>
    <row r="5320" spans="1:4" x14ac:dyDescent="0.35">
      <c r="A5320" s="204" t="s">
        <v>530</v>
      </c>
      <c r="B5320" t="s">
        <v>28</v>
      </c>
      <c r="C5320" s="201">
        <v>151001</v>
      </c>
      <c r="D5320" t="s">
        <v>538</v>
      </c>
    </row>
    <row r="5321" spans="1:4" x14ac:dyDescent="0.35">
      <c r="A5321" s="204" t="s">
        <v>530</v>
      </c>
      <c r="B5321" t="s">
        <v>28</v>
      </c>
      <c r="C5321" s="201">
        <v>151102</v>
      </c>
      <c r="D5321" t="s">
        <v>514</v>
      </c>
    </row>
    <row r="5322" spans="1:4" x14ac:dyDescent="0.35">
      <c r="A5322" s="204" t="s">
        <v>530</v>
      </c>
      <c r="B5322" t="s">
        <v>28</v>
      </c>
      <c r="C5322" s="201">
        <v>151301</v>
      </c>
      <c r="D5322" t="s">
        <v>258</v>
      </c>
    </row>
    <row r="5323" spans="1:4" x14ac:dyDescent="0.35">
      <c r="A5323" s="204" t="s">
        <v>530</v>
      </c>
      <c r="B5323" t="s">
        <v>28</v>
      </c>
      <c r="C5323" s="201">
        <v>151302</v>
      </c>
      <c r="D5323" t="s">
        <v>257</v>
      </c>
    </row>
    <row r="5324" spans="1:4" x14ac:dyDescent="0.35">
      <c r="A5324" s="204" t="s">
        <v>530</v>
      </c>
      <c r="B5324" t="s">
        <v>28</v>
      </c>
      <c r="C5324" s="201">
        <v>151305</v>
      </c>
      <c r="D5324" t="s">
        <v>373</v>
      </c>
    </row>
    <row r="5325" spans="1:4" x14ac:dyDescent="0.35">
      <c r="A5325" s="204" t="s">
        <v>530</v>
      </c>
      <c r="B5325" t="s">
        <v>28</v>
      </c>
      <c r="C5325" s="201">
        <v>151307</v>
      </c>
      <c r="D5325" t="s">
        <v>254</v>
      </c>
    </row>
    <row r="5326" spans="1:4" x14ac:dyDescent="0.35">
      <c r="A5326" s="204" t="s">
        <v>530</v>
      </c>
      <c r="B5326" t="s">
        <v>28</v>
      </c>
      <c r="C5326" s="201">
        <v>151399</v>
      </c>
      <c r="D5326" t="s">
        <v>537</v>
      </c>
    </row>
    <row r="5327" spans="1:4" x14ac:dyDescent="0.35">
      <c r="A5327" s="204" t="s">
        <v>530</v>
      </c>
      <c r="B5327" t="s">
        <v>28</v>
      </c>
      <c r="C5327" s="201">
        <v>151701</v>
      </c>
      <c r="D5327" t="s">
        <v>536</v>
      </c>
    </row>
    <row r="5328" spans="1:4" x14ac:dyDescent="0.35">
      <c r="A5328" s="204" t="s">
        <v>530</v>
      </c>
      <c r="B5328" t="s">
        <v>28</v>
      </c>
      <c r="C5328" s="201">
        <v>190501</v>
      </c>
      <c r="D5328" t="s">
        <v>372</v>
      </c>
    </row>
    <row r="5329" spans="1:4" x14ac:dyDescent="0.35">
      <c r="A5329" s="204" t="s">
        <v>530</v>
      </c>
      <c r="B5329" t="s">
        <v>28</v>
      </c>
      <c r="C5329" s="201">
        <v>190708</v>
      </c>
      <c r="D5329" t="s">
        <v>371</v>
      </c>
    </row>
    <row r="5330" spans="1:4" x14ac:dyDescent="0.35">
      <c r="A5330" s="204" t="s">
        <v>530</v>
      </c>
      <c r="B5330" t="s">
        <v>28</v>
      </c>
      <c r="C5330" s="201">
        <v>190710</v>
      </c>
      <c r="D5330" t="s">
        <v>370</v>
      </c>
    </row>
    <row r="5331" spans="1:4" x14ac:dyDescent="0.35">
      <c r="A5331" s="204" t="s">
        <v>530</v>
      </c>
      <c r="B5331" t="s">
        <v>28</v>
      </c>
      <c r="C5331" s="201">
        <v>220000</v>
      </c>
      <c r="D5331" t="s">
        <v>513</v>
      </c>
    </row>
    <row r="5332" spans="1:4" x14ac:dyDescent="0.35">
      <c r="A5332" s="204" t="s">
        <v>530</v>
      </c>
      <c r="B5332" t="s">
        <v>28</v>
      </c>
      <c r="C5332" s="201">
        <v>220302</v>
      </c>
      <c r="D5332" t="s">
        <v>512</v>
      </c>
    </row>
    <row r="5333" spans="1:4" x14ac:dyDescent="0.35">
      <c r="A5333" s="204" t="s">
        <v>530</v>
      </c>
      <c r="B5333" t="s">
        <v>28</v>
      </c>
      <c r="C5333" s="201">
        <v>260210</v>
      </c>
      <c r="D5333" t="s">
        <v>251</v>
      </c>
    </row>
    <row r="5334" spans="1:4" x14ac:dyDescent="0.35">
      <c r="A5334" s="204" t="s">
        <v>530</v>
      </c>
      <c r="B5334" t="s">
        <v>28</v>
      </c>
      <c r="C5334" s="201">
        <v>261006</v>
      </c>
      <c r="D5334" t="s">
        <v>250</v>
      </c>
    </row>
    <row r="5335" spans="1:4" x14ac:dyDescent="0.35">
      <c r="A5335" s="204" t="s">
        <v>530</v>
      </c>
      <c r="B5335" t="s">
        <v>28</v>
      </c>
      <c r="C5335" s="201">
        <v>301901</v>
      </c>
      <c r="D5335" t="s">
        <v>369</v>
      </c>
    </row>
    <row r="5336" spans="1:4" x14ac:dyDescent="0.35">
      <c r="A5336" s="204" t="s">
        <v>530</v>
      </c>
      <c r="B5336" t="s">
        <v>28</v>
      </c>
      <c r="C5336" s="201">
        <v>302502</v>
      </c>
      <c r="D5336" t="s">
        <v>368</v>
      </c>
    </row>
    <row r="5337" spans="1:4" x14ac:dyDescent="0.35">
      <c r="A5337" s="204" t="s">
        <v>530</v>
      </c>
      <c r="B5337" t="s">
        <v>28</v>
      </c>
      <c r="C5337" s="201">
        <v>303301</v>
      </c>
      <c r="D5337" t="s">
        <v>248</v>
      </c>
    </row>
    <row r="5338" spans="1:4" x14ac:dyDescent="0.35">
      <c r="A5338" s="204" t="s">
        <v>530</v>
      </c>
      <c r="B5338" t="s">
        <v>28</v>
      </c>
      <c r="C5338" s="201">
        <v>303401</v>
      </c>
      <c r="D5338" t="s">
        <v>247</v>
      </c>
    </row>
    <row r="5339" spans="1:4" x14ac:dyDescent="0.35">
      <c r="A5339" s="204" t="s">
        <v>530</v>
      </c>
      <c r="B5339" t="s">
        <v>28</v>
      </c>
      <c r="C5339" s="201">
        <v>304101</v>
      </c>
      <c r="D5339" t="s">
        <v>246</v>
      </c>
    </row>
    <row r="5340" spans="1:4" x14ac:dyDescent="0.35">
      <c r="A5340" s="204" t="s">
        <v>530</v>
      </c>
      <c r="B5340" t="s">
        <v>28</v>
      </c>
      <c r="C5340" s="201">
        <v>304401</v>
      </c>
      <c r="D5340" t="s">
        <v>245</v>
      </c>
    </row>
    <row r="5341" spans="1:4" x14ac:dyDescent="0.35">
      <c r="A5341" s="204" t="s">
        <v>530</v>
      </c>
      <c r="B5341" t="s">
        <v>28</v>
      </c>
      <c r="C5341" s="201">
        <v>310302</v>
      </c>
      <c r="D5341" t="s">
        <v>434</v>
      </c>
    </row>
    <row r="5342" spans="1:4" x14ac:dyDescent="0.35">
      <c r="A5342" s="204" t="s">
        <v>530</v>
      </c>
      <c r="B5342" t="s">
        <v>28</v>
      </c>
      <c r="C5342" s="201">
        <v>310501</v>
      </c>
      <c r="D5342" t="s">
        <v>423</v>
      </c>
    </row>
    <row r="5343" spans="1:4" x14ac:dyDescent="0.35">
      <c r="A5343" s="204" t="s">
        <v>530</v>
      </c>
      <c r="B5343" t="s">
        <v>28</v>
      </c>
      <c r="C5343" s="201">
        <v>310504</v>
      </c>
      <c r="D5343" t="s">
        <v>422</v>
      </c>
    </row>
    <row r="5344" spans="1:4" x14ac:dyDescent="0.35">
      <c r="A5344" s="204" t="s">
        <v>530</v>
      </c>
      <c r="B5344" t="s">
        <v>28</v>
      </c>
      <c r="C5344" s="201">
        <v>310507</v>
      </c>
      <c r="D5344" t="s">
        <v>421</v>
      </c>
    </row>
    <row r="5345" spans="1:4" x14ac:dyDescent="0.35">
      <c r="A5345" s="204" t="s">
        <v>530</v>
      </c>
      <c r="B5345" t="s">
        <v>28</v>
      </c>
      <c r="C5345" s="201">
        <v>310601</v>
      </c>
      <c r="D5345" t="s">
        <v>367</v>
      </c>
    </row>
    <row r="5346" spans="1:4" x14ac:dyDescent="0.35">
      <c r="A5346" s="204" t="s">
        <v>530</v>
      </c>
      <c r="B5346" t="s">
        <v>28</v>
      </c>
      <c r="C5346" s="201">
        <v>400401</v>
      </c>
      <c r="D5346" t="s">
        <v>527</v>
      </c>
    </row>
    <row r="5347" spans="1:4" x14ac:dyDescent="0.35">
      <c r="A5347" s="204" t="s">
        <v>530</v>
      </c>
      <c r="B5347" t="s">
        <v>28</v>
      </c>
      <c r="C5347" s="201">
        <v>400509</v>
      </c>
      <c r="D5347" t="s">
        <v>244</v>
      </c>
    </row>
    <row r="5348" spans="1:4" x14ac:dyDescent="0.35">
      <c r="A5348" s="204" t="s">
        <v>530</v>
      </c>
      <c r="B5348" t="s">
        <v>28</v>
      </c>
      <c r="C5348" s="201">
        <v>401001</v>
      </c>
      <c r="D5348" t="s">
        <v>526</v>
      </c>
    </row>
    <row r="5349" spans="1:4" x14ac:dyDescent="0.35">
      <c r="A5349" s="204" t="s">
        <v>530</v>
      </c>
      <c r="B5349" t="s">
        <v>28</v>
      </c>
      <c r="C5349" s="201">
        <v>401002</v>
      </c>
      <c r="D5349" t="s">
        <v>525</v>
      </c>
    </row>
    <row r="5350" spans="1:4" x14ac:dyDescent="0.35">
      <c r="A5350" s="204" t="s">
        <v>530</v>
      </c>
      <c r="B5350" t="s">
        <v>28</v>
      </c>
      <c r="C5350" s="201">
        <v>410000</v>
      </c>
      <c r="D5350" t="s">
        <v>524</v>
      </c>
    </row>
    <row r="5351" spans="1:4" x14ac:dyDescent="0.35">
      <c r="A5351" s="204" t="s">
        <v>530</v>
      </c>
      <c r="B5351" t="s">
        <v>28</v>
      </c>
      <c r="C5351" s="201">
        <v>410303</v>
      </c>
      <c r="D5351" t="s">
        <v>365</v>
      </c>
    </row>
    <row r="5352" spans="1:4" x14ac:dyDescent="0.35">
      <c r="A5352" s="204" t="s">
        <v>530</v>
      </c>
      <c r="B5352" t="s">
        <v>28</v>
      </c>
      <c r="C5352" s="201">
        <v>410399</v>
      </c>
      <c r="D5352" t="s">
        <v>243</v>
      </c>
    </row>
    <row r="5353" spans="1:4" x14ac:dyDescent="0.35">
      <c r="A5353" s="204" t="s">
        <v>530</v>
      </c>
      <c r="B5353" t="s">
        <v>28</v>
      </c>
      <c r="C5353" s="201">
        <v>419999</v>
      </c>
      <c r="D5353" t="s">
        <v>242</v>
      </c>
    </row>
    <row r="5354" spans="1:4" x14ac:dyDescent="0.35">
      <c r="A5354" s="204" t="s">
        <v>530</v>
      </c>
      <c r="B5354" t="s">
        <v>28</v>
      </c>
      <c r="C5354" s="201">
        <v>430100</v>
      </c>
      <c r="D5354" t="s">
        <v>241</v>
      </c>
    </row>
    <row r="5355" spans="1:4" x14ac:dyDescent="0.35">
      <c r="A5355" s="204" t="s">
        <v>530</v>
      </c>
      <c r="B5355" t="s">
        <v>28</v>
      </c>
      <c r="C5355" s="201">
        <v>430104</v>
      </c>
      <c r="D5355" t="s">
        <v>238</v>
      </c>
    </row>
    <row r="5356" spans="1:4" x14ac:dyDescent="0.35">
      <c r="A5356" s="204" t="s">
        <v>530</v>
      </c>
      <c r="B5356" t="s">
        <v>28</v>
      </c>
      <c r="C5356" s="201">
        <v>430109</v>
      </c>
      <c r="D5356" t="s">
        <v>364</v>
      </c>
    </row>
    <row r="5357" spans="1:4" x14ac:dyDescent="0.35">
      <c r="A5357" s="204" t="s">
        <v>530</v>
      </c>
      <c r="B5357" t="s">
        <v>28</v>
      </c>
      <c r="C5357" s="201">
        <v>430202</v>
      </c>
      <c r="D5357" t="s">
        <v>362</v>
      </c>
    </row>
    <row r="5358" spans="1:4" x14ac:dyDescent="0.35">
      <c r="A5358" s="204" t="s">
        <v>530</v>
      </c>
      <c r="B5358" t="s">
        <v>28</v>
      </c>
      <c r="C5358" s="201">
        <v>430302</v>
      </c>
      <c r="D5358" t="s">
        <v>229</v>
      </c>
    </row>
    <row r="5359" spans="1:4" x14ac:dyDescent="0.35">
      <c r="A5359" s="204" t="s">
        <v>530</v>
      </c>
      <c r="B5359" t="s">
        <v>28</v>
      </c>
      <c r="C5359" s="201">
        <v>430402</v>
      </c>
      <c r="D5359" t="s">
        <v>523</v>
      </c>
    </row>
    <row r="5360" spans="1:4" x14ac:dyDescent="0.35">
      <c r="A5360" s="204" t="s">
        <v>530</v>
      </c>
      <c r="B5360" t="s">
        <v>28</v>
      </c>
      <c r="C5360" s="201">
        <v>430406</v>
      </c>
      <c r="D5360" t="s">
        <v>522</v>
      </c>
    </row>
    <row r="5361" spans="1:4" x14ac:dyDescent="0.35">
      <c r="A5361" s="204" t="s">
        <v>530</v>
      </c>
      <c r="B5361" t="s">
        <v>28</v>
      </c>
      <c r="C5361" s="201">
        <v>440000</v>
      </c>
      <c r="D5361" t="s">
        <v>220</v>
      </c>
    </row>
    <row r="5362" spans="1:4" x14ac:dyDescent="0.35">
      <c r="A5362" s="204" t="s">
        <v>530</v>
      </c>
      <c r="B5362" t="s">
        <v>28</v>
      </c>
      <c r="C5362" s="201">
        <v>440401</v>
      </c>
      <c r="D5362" t="s">
        <v>511</v>
      </c>
    </row>
    <row r="5363" spans="1:4" x14ac:dyDescent="0.35">
      <c r="A5363" s="204" t="s">
        <v>530</v>
      </c>
      <c r="B5363" t="s">
        <v>28</v>
      </c>
      <c r="C5363" s="201">
        <v>440403</v>
      </c>
      <c r="D5363" t="s">
        <v>510</v>
      </c>
    </row>
    <row r="5364" spans="1:4" x14ac:dyDescent="0.35">
      <c r="A5364" s="204" t="s">
        <v>530</v>
      </c>
      <c r="B5364" t="s">
        <v>28</v>
      </c>
      <c r="C5364" s="201">
        <v>440701</v>
      </c>
      <c r="D5364" t="s">
        <v>358</v>
      </c>
    </row>
    <row r="5365" spans="1:4" x14ac:dyDescent="0.35">
      <c r="A5365" s="204" t="s">
        <v>530</v>
      </c>
      <c r="B5365" t="s">
        <v>28</v>
      </c>
      <c r="C5365" s="201">
        <v>440702</v>
      </c>
      <c r="D5365" t="s">
        <v>509</v>
      </c>
    </row>
    <row r="5366" spans="1:4" x14ac:dyDescent="0.35">
      <c r="A5366" s="204" t="s">
        <v>530</v>
      </c>
      <c r="B5366" t="s">
        <v>28</v>
      </c>
      <c r="C5366" s="201">
        <v>450401</v>
      </c>
      <c r="D5366" t="s">
        <v>521</v>
      </c>
    </row>
    <row r="5367" spans="1:4" x14ac:dyDescent="0.35">
      <c r="A5367" s="204" t="s">
        <v>530</v>
      </c>
      <c r="B5367" t="s">
        <v>28</v>
      </c>
      <c r="C5367" s="201">
        <v>460000</v>
      </c>
      <c r="D5367" t="s">
        <v>508</v>
      </c>
    </row>
    <row r="5368" spans="1:4" x14ac:dyDescent="0.35">
      <c r="A5368" s="204" t="s">
        <v>530</v>
      </c>
      <c r="B5368" t="s">
        <v>28</v>
      </c>
      <c r="C5368" s="201">
        <v>460101</v>
      </c>
      <c r="D5368" t="s">
        <v>507</v>
      </c>
    </row>
    <row r="5369" spans="1:4" x14ac:dyDescent="0.35">
      <c r="A5369" s="204" t="s">
        <v>530</v>
      </c>
      <c r="B5369" t="s">
        <v>28</v>
      </c>
      <c r="C5369" s="201">
        <v>460201</v>
      </c>
      <c r="D5369" t="s">
        <v>506</v>
      </c>
    </row>
    <row r="5370" spans="1:4" x14ac:dyDescent="0.35">
      <c r="A5370" s="204" t="s">
        <v>530</v>
      </c>
      <c r="B5370" t="s">
        <v>28</v>
      </c>
      <c r="C5370" s="201">
        <v>460301</v>
      </c>
      <c r="D5370" t="s">
        <v>219</v>
      </c>
    </row>
    <row r="5371" spans="1:4" x14ac:dyDescent="0.35">
      <c r="A5371" s="204" t="s">
        <v>530</v>
      </c>
      <c r="B5371" t="s">
        <v>28</v>
      </c>
      <c r="C5371" s="201">
        <v>460302</v>
      </c>
      <c r="D5371" t="s">
        <v>420</v>
      </c>
    </row>
    <row r="5372" spans="1:4" x14ac:dyDescent="0.35">
      <c r="A5372" s="204" t="s">
        <v>530</v>
      </c>
      <c r="B5372" t="s">
        <v>28</v>
      </c>
      <c r="C5372" s="201">
        <v>460303</v>
      </c>
      <c r="D5372" t="s">
        <v>218</v>
      </c>
    </row>
    <row r="5373" spans="1:4" x14ac:dyDescent="0.35">
      <c r="A5373" s="204" t="s">
        <v>530</v>
      </c>
      <c r="B5373" t="s">
        <v>28</v>
      </c>
      <c r="C5373" s="201">
        <v>460401</v>
      </c>
      <c r="D5373" t="s">
        <v>217</v>
      </c>
    </row>
    <row r="5374" spans="1:4" x14ac:dyDescent="0.35">
      <c r="A5374" s="204" t="s">
        <v>530</v>
      </c>
      <c r="B5374" t="s">
        <v>28</v>
      </c>
      <c r="C5374" s="201">
        <v>460402</v>
      </c>
      <c r="D5374" t="s">
        <v>505</v>
      </c>
    </row>
    <row r="5375" spans="1:4" x14ac:dyDescent="0.35">
      <c r="A5375" s="204" t="s">
        <v>530</v>
      </c>
      <c r="B5375" t="s">
        <v>28</v>
      </c>
      <c r="C5375" s="201">
        <v>460403</v>
      </c>
      <c r="D5375" t="s">
        <v>419</v>
      </c>
    </row>
    <row r="5376" spans="1:4" x14ac:dyDescent="0.35">
      <c r="A5376" s="204" t="s">
        <v>530</v>
      </c>
      <c r="B5376" t="s">
        <v>28</v>
      </c>
      <c r="C5376" s="201">
        <v>460404</v>
      </c>
      <c r="D5376" t="s">
        <v>418</v>
      </c>
    </row>
    <row r="5377" spans="1:4" x14ac:dyDescent="0.35">
      <c r="A5377" s="204" t="s">
        <v>530</v>
      </c>
      <c r="B5377" t="s">
        <v>28</v>
      </c>
      <c r="C5377" s="201">
        <v>460406</v>
      </c>
      <c r="D5377" t="s">
        <v>504</v>
      </c>
    </row>
    <row r="5378" spans="1:4" x14ac:dyDescent="0.35">
      <c r="A5378" s="204" t="s">
        <v>530</v>
      </c>
      <c r="B5378" t="s">
        <v>28</v>
      </c>
      <c r="C5378" s="201">
        <v>460408</v>
      </c>
      <c r="D5378" t="s">
        <v>503</v>
      </c>
    </row>
    <row r="5379" spans="1:4" x14ac:dyDescent="0.35">
      <c r="A5379" s="204" t="s">
        <v>530</v>
      </c>
      <c r="B5379" t="s">
        <v>28</v>
      </c>
      <c r="C5379" s="201">
        <v>460410</v>
      </c>
      <c r="D5379" t="s">
        <v>502</v>
      </c>
    </row>
    <row r="5380" spans="1:4" x14ac:dyDescent="0.35">
      <c r="A5380" s="204" t="s">
        <v>530</v>
      </c>
      <c r="B5380" t="s">
        <v>28</v>
      </c>
      <c r="C5380" s="201">
        <v>460412</v>
      </c>
      <c r="D5380" t="s">
        <v>501</v>
      </c>
    </row>
    <row r="5381" spans="1:4" x14ac:dyDescent="0.35">
      <c r="A5381" s="204" t="s">
        <v>530</v>
      </c>
      <c r="B5381" t="s">
        <v>28</v>
      </c>
      <c r="C5381" s="201">
        <v>460413</v>
      </c>
      <c r="D5381" t="s">
        <v>433</v>
      </c>
    </row>
    <row r="5382" spans="1:4" x14ac:dyDescent="0.35">
      <c r="A5382" s="204" t="s">
        <v>530</v>
      </c>
      <c r="B5382" t="s">
        <v>28</v>
      </c>
      <c r="C5382" s="201">
        <v>460414</v>
      </c>
      <c r="D5382" t="s">
        <v>500</v>
      </c>
    </row>
    <row r="5383" spans="1:4" x14ac:dyDescent="0.35">
      <c r="A5383" s="204" t="s">
        <v>530</v>
      </c>
      <c r="B5383" t="s">
        <v>28</v>
      </c>
      <c r="C5383" s="201">
        <v>460415</v>
      </c>
      <c r="D5383" t="s">
        <v>499</v>
      </c>
    </row>
    <row r="5384" spans="1:4" x14ac:dyDescent="0.35">
      <c r="A5384" s="204" t="s">
        <v>530</v>
      </c>
      <c r="B5384" t="s">
        <v>28</v>
      </c>
      <c r="C5384" s="201">
        <v>460502</v>
      </c>
      <c r="D5384" t="s">
        <v>498</v>
      </c>
    </row>
    <row r="5385" spans="1:4" x14ac:dyDescent="0.35">
      <c r="A5385" s="204" t="s">
        <v>530</v>
      </c>
      <c r="B5385" t="s">
        <v>28</v>
      </c>
      <c r="C5385" s="201">
        <v>460503</v>
      </c>
      <c r="D5385" t="s">
        <v>497</v>
      </c>
    </row>
    <row r="5386" spans="1:4" x14ac:dyDescent="0.35">
      <c r="A5386" s="204" t="s">
        <v>530</v>
      </c>
      <c r="B5386" t="s">
        <v>28</v>
      </c>
      <c r="C5386" s="201">
        <v>460504</v>
      </c>
      <c r="D5386" t="s">
        <v>496</v>
      </c>
    </row>
    <row r="5387" spans="1:4" x14ac:dyDescent="0.35">
      <c r="A5387" s="204" t="s">
        <v>530</v>
      </c>
      <c r="B5387" t="s">
        <v>28</v>
      </c>
      <c r="C5387" s="201">
        <v>460505</v>
      </c>
      <c r="D5387" t="s">
        <v>495</v>
      </c>
    </row>
    <row r="5388" spans="1:4" x14ac:dyDescent="0.35">
      <c r="A5388" s="204" t="s">
        <v>530</v>
      </c>
      <c r="B5388" t="s">
        <v>28</v>
      </c>
      <c r="C5388" s="201">
        <v>470000</v>
      </c>
      <c r="D5388" t="s">
        <v>216</v>
      </c>
    </row>
    <row r="5389" spans="1:4" x14ac:dyDescent="0.35">
      <c r="A5389" s="204" t="s">
        <v>530</v>
      </c>
      <c r="B5389" t="s">
        <v>28</v>
      </c>
      <c r="C5389" s="201">
        <v>470110</v>
      </c>
      <c r="D5389" t="s">
        <v>417</v>
      </c>
    </row>
    <row r="5390" spans="1:4" x14ac:dyDescent="0.35">
      <c r="A5390" s="204" t="s">
        <v>530</v>
      </c>
      <c r="B5390" t="s">
        <v>28</v>
      </c>
      <c r="C5390" s="201">
        <v>470303</v>
      </c>
      <c r="D5390" t="s">
        <v>214</v>
      </c>
    </row>
    <row r="5391" spans="1:4" x14ac:dyDescent="0.35">
      <c r="A5391" s="204" t="s">
        <v>530</v>
      </c>
      <c r="B5391" t="s">
        <v>28</v>
      </c>
      <c r="C5391" s="201">
        <v>470600</v>
      </c>
      <c r="D5391" t="s">
        <v>211</v>
      </c>
    </row>
    <row r="5392" spans="1:4" x14ac:dyDescent="0.35">
      <c r="A5392" s="204" t="s">
        <v>530</v>
      </c>
      <c r="B5392" t="s">
        <v>28</v>
      </c>
      <c r="C5392" s="201">
        <v>470617</v>
      </c>
      <c r="D5392" t="s">
        <v>203</v>
      </c>
    </row>
    <row r="5393" spans="1:4" x14ac:dyDescent="0.35">
      <c r="A5393" s="204" t="s">
        <v>530</v>
      </c>
      <c r="B5393" t="s">
        <v>28</v>
      </c>
      <c r="C5393" s="201">
        <v>470618</v>
      </c>
      <c r="D5393" t="s">
        <v>202</v>
      </c>
    </row>
    <row r="5394" spans="1:4" x14ac:dyDescent="0.35">
      <c r="A5394" s="204" t="s">
        <v>530</v>
      </c>
      <c r="B5394" t="s">
        <v>28</v>
      </c>
      <c r="C5394" s="201">
        <v>470701</v>
      </c>
      <c r="D5394" t="s">
        <v>201</v>
      </c>
    </row>
    <row r="5395" spans="1:4" x14ac:dyDescent="0.35">
      <c r="A5395" s="204" t="s">
        <v>530</v>
      </c>
      <c r="B5395" t="s">
        <v>28</v>
      </c>
      <c r="C5395" s="201">
        <v>470703</v>
      </c>
      <c r="D5395" t="s">
        <v>200</v>
      </c>
    </row>
    <row r="5396" spans="1:4" x14ac:dyDescent="0.35">
      <c r="A5396" s="204" t="s">
        <v>530</v>
      </c>
      <c r="B5396" t="s">
        <v>28</v>
      </c>
      <c r="C5396" s="201">
        <v>470704</v>
      </c>
      <c r="D5396" t="s">
        <v>199</v>
      </c>
    </row>
    <row r="5397" spans="1:4" x14ac:dyDescent="0.35">
      <c r="A5397" s="204" t="s">
        <v>530</v>
      </c>
      <c r="B5397" t="s">
        <v>28</v>
      </c>
      <c r="C5397" s="201">
        <v>470705</v>
      </c>
      <c r="D5397" t="s">
        <v>198</v>
      </c>
    </row>
    <row r="5398" spans="1:4" x14ac:dyDescent="0.35">
      <c r="A5398" s="204" t="s">
        <v>530</v>
      </c>
      <c r="B5398" t="s">
        <v>28</v>
      </c>
      <c r="C5398" s="201">
        <v>470706</v>
      </c>
      <c r="D5398" t="s">
        <v>197</v>
      </c>
    </row>
    <row r="5399" spans="1:4" x14ac:dyDescent="0.35">
      <c r="A5399" s="204" t="s">
        <v>530</v>
      </c>
      <c r="B5399" t="s">
        <v>28</v>
      </c>
      <c r="C5399" s="201">
        <v>490101</v>
      </c>
      <c r="D5399" t="s">
        <v>493</v>
      </c>
    </row>
    <row r="5400" spans="1:4" x14ac:dyDescent="0.35">
      <c r="A5400" s="204" t="s">
        <v>530</v>
      </c>
      <c r="B5400" t="s">
        <v>28</v>
      </c>
      <c r="C5400" s="201">
        <v>490102</v>
      </c>
      <c r="D5400" t="s">
        <v>195</v>
      </c>
    </row>
    <row r="5401" spans="1:4" x14ac:dyDescent="0.35">
      <c r="A5401" s="204" t="s">
        <v>530</v>
      </c>
      <c r="B5401" t="s">
        <v>28</v>
      </c>
      <c r="C5401" s="201">
        <v>490104</v>
      </c>
      <c r="D5401" t="s">
        <v>492</v>
      </c>
    </row>
    <row r="5402" spans="1:4" x14ac:dyDescent="0.35">
      <c r="A5402" s="204" t="s">
        <v>530</v>
      </c>
      <c r="B5402" t="s">
        <v>28</v>
      </c>
      <c r="C5402" s="201">
        <v>490108</v>
      </c>
      <c r="D5402" t="s">
        <v>193</v>
      </c>
    </row>
    <row r="5403" spans="1:4" x14ac:dyDescent="0.35">
      <c r="A5403" s="204" t="s">
        <v>530</v>
      </c>
      <c r="B5403" t="s">
        <v>28</v>
      </c>
      <c r="C5403" s="201">
        <v>490205</v>
      </c>
      <c r="D5403" t="s">
        <v>192</v>
      </c>
    </row>
    <row r="5404" spans="1:4" x14ac:dyDescent="0.35">
      <c r="A5404" s="204" t="s">
        <v>530</v>
      </c>
      <c r="B5404" t="s">
        <v>28</v>
      </c>
      <c r="C5404" s="201">
        <v>490209</v>
      </c>
      <c r="D5404" t="s">
        <v>460</v>
      </c>
    </row>
    <row r="5405" spans="1:4" x14ac:dyDescent="0.35">
      <c r="A5405" s="204" t="s">
        <v>530</v>
      </c>
      <c r="B5405" t="s">
        <v>28</v>
      </c>
      <c r="C5405" s="201">
        <v>500401</v>
      </c>
      <c r="D5405" t="s">
        <v>491</v>
      </c>
    </row>
    <row r="5406" spans="1:4" x14ac:dyDescent="0.35">
      <c r="A5406" s="204" t="s">
        <v>530</v>
      </c>
      <c r="B5406" t="s">
        <v>28</v>
      </c>
      <c r="C5406" s="201">
        <v>500402</v>
      </c>
      <c r="D5406" t="s">
        <v>535</v>
      </c>
    </row>
    <row r="5407" spans="1:4" x14ac:dyDescent="0.35">
      <c r="A5407" s="204" t="s">
        <v>530</v>
      </c>
      <c r="B5407" t="s">
        <v>28</v>
      </c>
      <c r="C5407" s="201">
        <v>510001</v>
      </c>
      <c r="D5407" t="s">
        <v>190</v>
      </c>
    </row>
    <row r="5408" spans="1:4" x14ac:dyDescent="0.35">
      <c r="A5408" s="204" t="s">
        <v>530</v>
      </c>
      <c r="B5408" t="s">
        <v>28</v>
      </c>
      <c r="C5408" s="201">
        <v>510601</v>
      </c>
      <c r="D5408" t="s">
        <v>414</v>
      </c>
    </row>
    <row r="5409" spans="1:4" x14ac:dyDescent="0.35">
      <c r="A5409" s="204" t="s">
        <v>530</v>
      </c>
      <c r="B5409" t="s">
        <v>28</v>
      </c>
      <c r="C5409" s="201">
        <v>510701</v>
      </c>
      <c r="D5409" t="s">
        <v>187</v>
      </c>
    </row>
    <row r="5410" spans="1:4" x14ac:dyDescent="0.35">
      <c r="A5410" s="204" t="s">
        <v>530</v>
      </c>
      <c r="B5410" t="s">
        <v>28</v>
      </c>
      <c r="C5410" s="201">
        <v>510705</v>
      </c>
      <c r="D5410" t="s">
        <v>186</v>
      </c>
    </row>
    <row r="5411" spans="1:4" x14ac:dyDescent="0.35">
      <c r="A5411" s="204" t="s">
        <v>530</v>
      </c>
      <c r="B5411" t="s">
        <v>28</v>
      </c>
      <c r="C5411" s="201">
        <v>510706</v>
      </c>
      <c r="D5411" t="s">
        <v>185</v>
      </c>
    </row>
    <row r="5412" spans="1:4" x14ac:dyDescent="0.35">
      <c r="A5412" s="204" t="s">
        <v>530</v>
      </c>
      <c r="B5412" t="s">
        <v>28</v>
      </c>
      <c r="C5412" s="201">
        <v>510709</v>
      </c>
      <c r="D5412" t="s">
        <v>184</v>
      </c>
    </row>
    <row r="5413" spans="1:4" x14ac:dyDescent="0.35">
      <c r="A5413" s="204" t="s">
        <v>530</v>
      </c>
      <c r="B5413" t="s">
        <v>28</v>
      </c>
      <c r="C5413" s="201">
        <v>510710</v>
      </c>
      <c r="D5413" t="s">
        <v>183</v>
      </c>
    </row>
    <row r="5414" spans="1:4" x14ac:dyDescent="0.35">
      <c r="A5414" s="204" t="s">
        <v>530</v>
      </c>
      <c r="B5414" t="s">
        <v>28</v>
      </c>
      <c r="C5414" s="201">
        <v>510711</v>
      </c>
      <c r="D5414" t="s">
        <v>182</v>
      </c>
    </row>
    <row r="5415" spans="1:4" x14ac:dyDescent="0.35">
      <c r="A5415" s="204" t="s">
        <v>530</v>
      </c>
      <c r="B5415" t="s">
        <v>28</v>
      </c>
      <c r="C5415" s="201">
        <v>510712</v>
      </c>
      <c r="D5415" t="s">
        <v>181</v>
      </c>
    </row>
    <row r="5416" spans="1:4" x14ac:dyDescent="0.35">
      <c r="A5416" s="204" t="s">
        <v>530</v>
      </c>
      <c r="B5416" t="s">
        <v>28</v>
      </c>
      <c r="C5416" s="201">
        <v>510714</v>
      </c>
      <c r="D5416" t="s">
        <v>180</v>
      </c>
    </row>
    <row r="5417" spans="1:4" x14ac:dyDescent="0.35">
      <c r="A5417" s="204" t="s">
        <v>530</v>
      </c>
      <c r="B5417" t="s">
        <v>28</v>
      </c>
      <c r="C5417" s="201">
        <v>510716</v>
      </c>
      <c r="D5417" t="s">
        <v>179</v>
      </c>
    </row>
    <row r="5418" spans="1:4" x14ac:dyDescent="0.35">
      <c r="A5418" s="204" t="s">
        <v>530</v>
      </c>
      <c r="B5418" t="s">
        <v>28</v>
      </c>
      <c r="C5418" s="201">
        <v>510801</v>
      </c>
      <c r="D5418" t="s">
        <v>178</v>
      </c>
    </row>
    <row r="5419" spans="1:4" x14ac:dyDescent="0.35">
      <c r="A5419" s="204" t="s">
        <v>530</v>
      </c>
      <c r="B5419" t="s">
        <v>28</v>
      </c>
      <c r="C5419" s="201">
        <v>510803</v>
      </c>
      <c r="D5419" t="s">
        <v>177</v>
      </c>
    </row>
    <row r="5420" spans="1:4" x14ac:dyDescent="0.35">
      <c r="A5420" s="204" t="s">
        <v>530</v>
      </c>
      <c r="B5420" t="s">
        <v>28</v>
      </c>
      <c r="C5420" s="201">
        <v>510805</v>
      </c>
      <c r="D5420" t="s">
        <v>176</v>
      </c>
    </row>
    <row r="5421" spans="1:4" x14ac:dyDescent="0.35">
      <c r="A5421" s="204" t="s">
        <v>530</v>
      </c>
      <c r="B5421" t="s">
        <v>28</v>
      </c>
      <c r="C5421" s="201">
        <v>510806</v>
      </c>
      <c r="D5421" t="s">
        <v>175</v>
      </c>
    </row>
    <row r="5422" spans="1:4" x14ac:dyDescent="0.35">
      <c r="A5422" s="204" t="s">
        <v>530</v>
      </c>
      <c r="B5422" t="s">
        <v>28</v>
      </c>
      <c r="C5422" s="201">
        <v>510809</v>
      </c>
      <c r="D5422" t="s">
        <v>174</v>
      </c>
    </row>
    <row r="5423" spans="1:4" x14ac:dyDescent="0.35">
      <c r="A5423" s="204" t="s">
        <v>530</v>
      </c>
      <c r="B5423" t="s">
        <v>28</v>
      </c>
      <c r="C5423" s="201">
        <v>510811</v>
      </c>
      <c r="D5423" t="s">
        <v>173</v>
      </c>
    </row>
    <row r="5424" spans="1:4" x14ac:dyDescent="0.35">
      <c r="A5424" s="204" t="s">
        <v>530</v>
      </c>
      <c r="B5424" t="s">
        <v>28</v>
      </c>
      <c r="C5424" s="201">
        <v>510813</v>
      </c>
      <c r="D5424" t="s">
        <v>172</v>
      </c>
    </row>
    <row r="5425" spans="1:4" x14ac:dyDescent="0.35">
      <c r="A5425" s="204" t="s">
        <v>530</v>
      </c>
      <c r="B5425" t="s">
        <v>28</v>
      </c>
      <c r="C5425" s="201">
        <v>510901</v>
      </c>
      <c r="D5425" t="s">
        <v>171</v>
      </c>
    </row>
    <row r="5426" spans="1:4" x14ac:dyDescent="0.35">
      <c r="A5426" s="204" t="s">
        <v>530</v>
      </c>
      <c r="B5426" t="s">
        <v>28</v>
      </c>
      <c r="C5426" s="201">
        <v>510902</v>
      </c>
      <c r="D5426" t="s">
        <v>170</v>
      </c>
    </row>
    <row r="5427" spans="1:4" x14ac:dyDescent="0.35">
      <c r="A5427" s="204" t="s">
        <v>530</v>
      </c>
      <c r="B5427" t="s">
        <v>28</v>
      </c>
      <c r="C5427" s="201">
        <v>510906</v>
      </c>
      <c r="D5427" t="s">
        <v>169</v>
      </c>
    </row>
    <row r="5428" spans="1:4" x14ac:dyDescent="0.35">
      <c r="A5428" s="204" t="s">
        <v>530</v>
      </c>
      <c r="B5428" t="s">
        <v>28</v>
      </c>
      <c r="C5428" s="201">
        <v>510907</v>
      </c>
      <c r="D5428" t="s">
        <v>168</v>
      </c>
    </row>
    <row r="5429" spans="1:4" x14ac:dyDescent="0.35">
      <c r="A5429" s="204" t="s">
        <v>530</v>
      </c>
      <c r="B5429" t="s">
        <v>28</v>
      </c>
      <c r="C5429" s="201">
        <v>510908</v>
      </c>
      <c r="D5429" t="s">
        <v>167</v>
      </c>
    </row>
    <row r="5430" spans="1:4" x14ac:dyDescent="0.35">
      <c r="A5430" s="204" t="s">
        <v>530</v>
      </c>
      <c r="B5430" t="s">
        <v>28</v>
      </c>
      <c r="C5430" s="201">
        <v>510909</v>
      </c>
      <c r="D5430" t="s">
        <v>166</v>
      </c>
    </row>
    <row r="5431" spans="1:4" x14ac:dyDescent="0.35">
      <c r="A5431" s="204" t="s">
        <v>530</v>
      </c>
      <c r="B5431" t="s">
        <v>28</v>
      </c>
      <c r="C5431" s="201">
        <v>510910</v>
      </c>
      <c r="D5431" t="s">
        <v>165</v>
      </c>
    </row>
    <row r="5432" spans="1:4" x14ac:dyDescent="0.35">
      <c r="A5432" s="204" t="s">
        <v>530</v>
      </c>
      <c r="B5432" t="s">
        <v>28</v>
      </c>
      <c r="C5432" s="201">
        <v>510911</v>
      </c>
      <c r="D5432" t="s">
        <v>164</v>
      </c>
    </row>
    <row r="5433" spans="1:4" x14ac:dyDescent="0.35">
      <c r="A5433" s="204" t="s">
        <v>530</v>
      </c>
      <c r="B5433" t="s">
        <v>28</v>
      </c>
      <c r="C5433" s="201">
        <v>510915</v>
      </c>
      <c r="D5433" t="s">
        <v>163</v>
      </c>
    </row>
    <row r="5434" spans="1:4" x14ac:dyDescent="0.35">
      <c r="A5434" s="204" t="s">
        <v>530</v>
      </c>
      <c r="B5434" t="s">
        <v>28</v>
      </c>
      <c r="C5434" s="201">
        <v>510916</v>
      </c>
      <c r="D5434" t="s">
        <v>162</v>
      </c>
    </row>
    <row r="5435" spans="1:4" x14ac:dyDescent="0.35">
      <c r="A5435" s="204" t="s">
        <v>530</v>
      </c>
      <c r="B5435" t="s">
        <v>28</v>
      </c>
      <c r="C5435" s="201">
        <v>510919</v>
      </c>
      <c r="D5435" t="s">
        <v>161</v>
      </c>
    </row>
    <row r="5436" spans="1:4" x14ac:dyDescent="0.35">
      <c r="A5436" s="204" t="s">
        <v>530</v>
      </c>
      <c r="B5436" t="s">
        <v>28</v>
      </c>
      <c r="C5436" s="201">
        <v>510920</v>
      </c>
      <c r="D5436" t="s">
        <v>160</v>
      </c>
    </row>
    <row r="5437" spans="1:4" x14ac:dyDescent="0.35">
      <c r="A5437" s="204" t="s">
        <v>530</v>
      </c>
      <c r="B5437" t="s">
        <v>28</v>
      </c>
      <c r="C5437" s="201">
        <v>511009</v>
      </c>
      <c r="D5437" t="s">
        <v>159</v>
      </c>
    </row>
    <row r="5438" spans="1:4" x14ac:dyDescent="0.35">
      <c r="A5438" s="204" t="s">
        <v>530</v>
      </c>
      <c r="B5438" t="s">
        <v>28</v>
      </c>
      <c r="C5438" s="201">
        <v>511012</v>
      </c>
      <c r="D5438" t="s">
        <v>158</v>
      </c>
    </row>
    <row r="5439" spans="1:4" x14ac:dyDescent="0.35">
      <c r="A5439" s="204" t="s">
        <v>530</v>
      </c>
      <c r="B5439" t="s">
        <v>28</v>
      </c>
      <c r="C5439" s="201">
        <v>511502</v>
      </c>
      <c r="D5439" t="s">
        <v>489</v>
      </c>
    </row>
    <row r="5440" spans="1:4" x14ac:dyDescent="0.35">
      <c r="A5440" s="204" t="s">
        <v>530</v>
      </c>
      <c r="B5440" t="s">
        <v>28</v>
      </c>
      <c r="C5440" s="201">
        <v>511504</v>
      </c>
      <c r="D5440" t="s">
        <v>157</v>
      </c>
    </row>
    <row r="5441" spans="1:4" x14ac:dyDescent="0.35">
      <c r="A5441" s="204" t="s">
        <v>530</v>
      </c>
      <c r="B5441" t="s">
        <v>28</v>
      </c>
      <c r="C5441" s="201">
        <v>511801</v>
      </c>
      <c r="D5441" t="s">
        <v>454</v>
      </c>
    </row>
    <row r="5442" spans="1:4" x14ac:dyDescent="0.35">
      <c r="A5442" s="204" t="s">
        <v>530</v>
      </c>
      <c r="B5442" t="s">
        <v>28</v>
      </c>
      <c r="C5442" s="201">
        <v>511802</v>
      </c>
      <c r="D5442" t="s">
        <v>344</v>
      </c>
    </row>
    <row r="5443" spans="1:4" x14ac:dyDescent="0.35">
      <c r="A5443" s="204" t="s">
        <v>530</v>
      </c>
      <c r="B5443" t="s">
        <v>28</v>
      </c>
      <c r="C5443" s="201">
        <v>511803</v>
      </c>
      <c r="D5443" t="s">
        <v>343</v>
      </c>
    </row>
    <row r="5444" spans="1:4" x14ac:dyDescent="0.35">
      <c r="A5444" s="204" t="s">
        <v>530</v>
      </c>
      <c r="B5444" t="s">
        <v>28</v>
      </c>
      <c r="C5444" s="201">
        <v>511804</v>
      </c>
      <c r="D5444" t="s">
        <v>342</v>
      </c>
    </row>
    <row r="5445" spans="1:4" x14ac:dyDescent="0.35">
      <c r="A5445" s="204" t="s">
        <v>530</v>
      </c>
      <c r="B5445" t="s">
        <v>28</v>
      </c>
      <c r="C5445" s="201">
        <v>512201</v>
      </c>
      <c r="D5445" t="s">
        <v>156</v>
      </c>
    </row>
    <row r="5446" spans="1:4" x14ac:dyDescent="0.35">
      <c r="A5446" s="204" t="s">
        <v>530</v>
      </c>
      <c r="B5446" t="s">
        <v>28</v>
      </c>
      <c r="C5446" s="201">
        <v>512202</v>
      </c>
      <c r="D5446" t="s">
        <v>155</v>
      </c>
    </row>
    <row r="5447" spans="1:4" x14ac:dyDescent="0.35">
      <c r="A5447" s="204" t="s">
        <v>530</v>
      </c>
      <c r="B5447" t="s">
        <v>28</v>
      </c>
      <c r="C5447" s="201">
        <v>512206</v>
      </c>
      <c r="D5447" t="s">
        <v>154</v>
      </c>
    </row>
    <row r="5448" spans="1:4" x14ac:dyDescent="0.35">
      <c r="A5448" s="204" t="s">
        <v>530</v>
      </c>
      <c r="B5448" t="s">
        <v>28</v>
      </c>
      <c r="C5448" s="201">
        <v>512213</v>
      </c>
      <c r="D5448" t="s">
        <v>153</v>
      </c>
    </row>
    <row r="5449" spans="1:4" x14ac:dyDescent="0.35">
      <c r="A5449" s="204" t="s">
        <v>530</v>
      </c>
      <c r="B5449" t="s">
        <v>28</v>
      </c>
      <c r="C5449" s="201">
        <v>512601</v>
      </c>
      <c r="D5449" t="s">
        <v>152</v>
      </c>
    </row>
    <row r="5450" spans="1:4" x14ac:dyDescent="0.35">
      <c r="A5450" s="204" t="s">
        <v>530</v>
      </c>
      <c r="B5450" t="s">
        <v>28</v>
      </c>
      <c r="C5450" s="201">
        <v>513101</v>
      </c>
      <c r="D5450" t="s">
        <v>336</v>
      </c>
    </row>
    <row r="5451" spans="1:4" x14ac:dyDescent="0.35">
      <c r="A5451" s="204" t="s">
        <v>530</v>
      </c>
      <c r="B5451" t="s">
        <v>28</v>
      </c>
      <c r="C5451" s="201">
        <v>513103</v>
      </c>
      <c r="D5451" t="s">
        <v>335</v>
      </c>
    </row>
    <row r="5452" spans="1:4" x14ac:dyDescent="0.35">
      <c r="A5452" s="204" t="s">
        <v>530</v>
      </c>
      <c r="B5452" t="s">
        <v>28</v>
      </c>
      <c r="C5452" s="201">
        <v>513104</v>
      </c>
      <c r="D5452" t="s">
        <v>334</v>
      </c>
    </row>
    <row r="5453" spans="1:4" x14ac:dyDescent="0.35">
      <c r="A5453" s="204" t="s">
        <v>530</v>
      </c>
      <c r="B5453" t="s">
        <v>28</v>
      </c>
      <c r="C5453" s="201">
        <v>513501</v>
      </c>
      <c r="D5453" t="s">
        <v>150</v>
      </c>
    </row>
    <row r="5454" spans="1:4" x14ac:dyDescent="0.35">
      <c r="A5454" s="204" t="s">
        <v>530</v>
      </c>
      <c r="B5454" t="s">
        <v>28</v>
      </c>
      <c r="C5454" s="201">
        <v>513502</v>
      </c>
      <c r="D5454" t="s">
        <v>149</v>
      </c>
    </row>
    <row r="5455" spans="1:4" x14ac:dyDescent="0.35">
      <c r="A5455" s="204" t="s">
        <v>530</v>
      </c>
      <c r="B5455" t="s">
        <v>28</v>
      </c>
      <c r="C5455" s="201">
        <v>513503</v>
      </c>
      <c r="D5455" t="s">
        <v>148</v>
      </c>
    </row>
    <row r="5456" spans="1:4" x14ac:dyDescent="0.35">
      <c r="A5456" s="204" t="s">
        <v>530</v>
      </c>
      <c r="B5456" t="s">
        <v>28</v>
      </c>
      <c r="C5456" s="201">
        <v>513599</v>
      </c>
      <c r="D5456" t="s">
        <v>147</v>
      </c>
    </row>
    <row r="5457" spans="1:4" x14ac:dyDescent="0.35">
      <c r="A5457" s="204" t="s">
        <v>530</v>
      </c>
      <c r="B5457" t="s">
        <v>28</v>
      </c>
      <c r="C5457" s="201">
        <v>513602</v>
      </c>
      <c r="D5457" t="s">
        <v>413</v>
      </c>
    </row>
    <row r="5458" spans="1:4" x14ac:dyDescent="0.35">
      <c r="A5458" s="204" t="s">
        <v>530</v>
      </c>
      <c r="B5458" t="s">
        <v>28</v>
      </c>
      <c r="C5458" s="201">
        <v>513801</v>
      </c>
      <c r="D5458" t="s">
        <v>146</v>
      </c>
    </row>
    <row r="5459" spans="1:4" x14ac:dyDescent="0.35">
      <c r="A5459" s="204" t="s">
        <v>530</v>
      </c>
      <c r="B5459" t="s">
        <v>28</v>
      </c>
      <c r="C5459" s="201">
        <v>513902</v>
      </c>
      <c r="D5459" t="s">
        <v>145</v>
      </c>
    </row>
    <row r="5460" spans="1:4" x14ac:dyDescent="0.35">
      <c r="A5460" s="204" t="s">
        <v>530</v>
      </c>
      <c r="B5460" t="s">
        <v>28</v>
      </c>
      <c r="C5460" s="201">
        <v>513999</v>
      </c>
      <c r="D5460" t="s">
        <v>144</v>
      </c>
    </row>
    <row r="5461" spans="1:4" x14ac:dyDescent="0.35">
      <c r="A5461" s="204" t="s">
        <v>530</v>
      </c>
      <c r="B5461" t="s">
        <v>28</v>
      </c>
      <c r="C5461" s="201">
        <v>520101</v>
      </c>
      <c r="D5461" t="s">
        <v>488</v>
      </c>
    </row>
    <row r="5462" spans="1:4" x14ac:dyDescent="0.35">
      <c r="A5462" s="204" t="s">
        <v>530</v>
      </c>
      <c r="B5462" t="s">
        <v>28</v>
      </c>
      <c r="C5462" s="201">
        <v>520201</v>
      </c>
      <c r="D5462" t="s">
        <v>143</v>
      </c>
    </row>
    <row r="5463" spans="1:4" x14ac:dyDescent="0.35">
      <c r="A5463" s="204" t="s">
        <v>530</v>
      </c>
      <c r="B5463" t="s">
        <v>28</v>
      </c>
      <c r="C5463" s="201">
        <v>520203</v>
      </c>
      <c r="D5463" t="s">
        <v>142</v>
      </c>
    </row>
    <row r="5464" spans="1:4" x14ac:dyDescent="0.35">
      <c r="A5464" s="204" t="s">
        <v>530</v>
      </c>
      <c r="B5464" t="s">
        <v>28</v>
      </c>
      <c r="C5464" s="201">
        <v>520204</v>
      </c>
      <c r="D5464" t="s">
        <v>141</v>
      </c>
    </row>
    <row r="5465" spans="1:4" x14ac:dyDescent="0.35">
      <c r="A5465" s="204" t="s">
        <v>530</v>
      </c>
      <c r="B5465" t="s">
        <v>28</v>
      </c>
      <c r="C5465" s="201">
        <v>520205</v>
      </c>
      <c r="D5465" t="s">
        <v>140</v>
      </c>
    </row>
    <row r="5466" spans="1:4" x14ac:dyDescent="0.35">
      <c r="A5466" s="204" t="s">
        <v>530</v>
      </c>
      <c r="B5466" t="s">
        <v>28</v>
      </c>
      <c r="C5466" s="201">
        <v>520207</v>
      </c>
      <c r="D5466" t="s">
        <v>139</v>
      </c>
    </row>
    <row r="5467" spans="1:4" x14ac:dyDescent="0.35">
      <c r="A5467" s="204" t="s">
        <v>530</v>
      </c>
      <c r="B5467" t="s">
        <v>28</v>
      </c>
      <c r="C5467" s="201">
        <v>520208</v>
      </c>
      <c r="D5467" t="s">
        <v>138</v>
      </c>
    </row>
    <row r="5468" spans="1:4" x14ac:dyDescent="0.35">
      <c r="A5468" s="204" t="s">
        <v>530</v>
      </c>
      <c r="B5468" t="s">
        <v>28</v>
      </c>
      <c r="C5468" s="201">
        <v>520209</v>
      </c>
      <c r="D5468" t="s">
        <v>487</v>
      </c>
    </row>
    <row r="5469" spans="1:4" x14ac:dyDescent="0.35">
      <c r="A5469" s="204" t="s">
        <v>530</v>
      </c>
      <c r="B5469" t="s">
        <v>28</v>
      </c>
      <c r="C5469" s="201">
        <v>520211</v>
      </c>
      <c r="D5469" t="s">
        <v>486</v>
      </c>
    </row>
    <row r="5470" spans="1:4" x14ac:dyDescent="0.35">
      <c r="A5470" s="204" t="s">
        <v>530</v>
      </c>
      <c r="B5470" t="s">
        <v>28</v>
      </c>
      <c r="C5470" s="201">
        <v>520212</v>
      </c>
      <c r="D5470" t="s">
        <v>485</v>
      </c>
    </row>
    <row r="5471" spans="1:4" x14ac:dyDescent="0.35">
      <c r="A5471" s="204" t="s">
        <v>530</v>
      </c>
      <c r="B5471" t="s">
        <v>28</v>
      </c>
      <c r="C5471" s="201">
        <v>520213</v>
      </c>
      <c r="D5471" t="s">
        <v>137</v>
      </c>
    </row>
    <row r="5472" spans="1:4" x14ac:dyDescent="0.35">
      <c r="A5472" s="204" t="s">
        <v>530</v>
      </c>
      <c r="B5472" t="s">
        <v>28</v>
      </c>
      <c r="C5472" s="201">
        <v>520216</v>
      </c>
      <c r="D5472" t="s">
        <v>136</v>
      </c>
    </row>
    <row r="5473" spans="1:4" x14ac:dyDescent="0.35">
      <c r="A5473" s="204" t="s">
        <v>530</v>
      </c>
      <c r="B5473" t="s">
        <v>28</v>
      </c>
      <c r="C5473" s="201">
        <v>520301</v>
      </c>
      <c r="D5473" t="s">
        <v>484</v>
      </c>
    </row>
    <row r="5474" spans="1:4" x14ac:dyDescent="0.35">
      <c r="A5474" s="204" t="s">
        <v>530</v>
      </c>
      <c r="B5474" t="s">
        <v>28</v>
      </c>
      <c r="C5474" s="201">
        <v>520302</v>
      </c>
      <c r="D5474" t="s">
        <v>483</v>
      </c>
    </row>
    <row r="5475" spans="1:4" x14ac:dyDescent="0.35">
      <c r="A5475" s="204" t="s">
        <v>530</v>
      </c>
      <c r="B5475" t="s">
        <v>28</v>
      </c>
      <c r="C5475" s="201">
        <v>520401</v>
      </c>
      <c r="D5475" t="s">
        <v>135</v>
      </c>
    </row>
    <row r="5476" spans="1:4" x14ac:dyDescent="0.35">
      <c r="A5476" s="204" t="s">
        <v>530</v>
      </c>
      <c r="B5476" t="s">
        <v>28</v>
      </c>
      <c r="C5476" s="201">
        <v>520402</v>
      </c>
      <c r="D5476" t="s">
        <v>134</v>
      </c>
    </row>
    <row r="5477" spans="1:4" x14ac:dyDescent="0.35">
      <c r="A5477" s="204" t="s">
        <v>530</v>
      </c>
      <c r="B5477" t="s">
        <v>28</v>
      </c>
      <c r="C5477" s="201">
        <v>520406</v>
      </c>
      <c r="D5477" t="s">
        <v>331</v>
      </c>
    </row>
    <row r="5478" spans="1:4" x14ac:dyDescent="0.35">
      <c r="A5478" s="204" t="s">
        <v>530</v>
      </c>
      <c r="B5478" t="s">
        <v>28</v>
      </c>
      <c r="C5478" s="201">
        <v>520407</v>
      </c>
      <c r="D5478" t="s">
        <v>534</v>
      </c>
    </row>
    <row r="5479" spans="1:4" x14ac:dyDescent="0.35">
      <c r="A5479" s="204" t="s">
        <v>530</v>
      </c>
      <c r="B5479" t="s">
        <v>28</v>
      </c>
      <c r="C5479" s="201">
        <v>520408</v>
      </c>
      <c r="D5479" t="s">
        <v>330</v>
      </c>
    </row>
    <row r="5480" spans="1:4" x14ac:dyDescent="0.35">
      <c r="A5480" s="204" t="s">
        <v>530</v>
      </c>
      <c r="B5480" t="s">
        <v>28</v>
      </c>
      <c r="C5480" s="201">
        <v>520409</v>
      </c>
      <c r="D5480" t="s">
        <v>430</v>
      </c>
    </row>
    <row r="5481" spans="1:4" x14ac:dyDescent="0.35">
      <c r="A5481" s="204" t="s">
        <v>530</v>
      </c>
      <c r="B5481" t="s">
        <v>28</v>
      </c>
      <c r="C5481" s="201">
        <v>520410</v>
      </c>
      <c r="D5481" t="s">
        <v>329</v>
      </c>
    </row>
    <row r="5482" spans="1:4" x14ac:dyDescent="0.35">
      <c r="A5482" s="204" t="s">
        <v>530</v>
      </c>
      <c r="B5482" t="s">
        <v>28</v>
      </c>
      <c r="C5482" s="201">
        <v>520411</v>
      </c>
      <c r="D5482" t="s">
        <v>328</v>
      </c>
    </row>
    <row r="5483" spans="1:4" x14ac:dyDescent="0.35">
      <c r="A5483" s="204" t="s">
        <v>530</v>
      </c>
      <c r="B5483" t="s">
        <v>28</v>
      </c>
      <c r="C5483" s="201">
        <v>520701</v>
      </c>
      <c r="D5483" t="s">
        <v>482</v>
      </c>
    </row>
    <row r="5484" spans="1:4" x14ac:dyDescent="0.35">
      <c r="A5484" s="204" t="s">
        <v>530</v>
      </c>
      <c r="B5484" t="s">
        <v>28</v>
      </c>
      <c r="C5484" s="201">
        <v>520703</v>
      </c>
      <c r="D5484" t="s">
        <v>481</v>
      </c>
    </row>
    <row r="5485" spans="1:4" x14ac:dyDescent="0.35">
      <c r="A5485" s="204" t="s">
        <v>530</v>
      </c>
      <c r="B5485" t="s">
        <v>28</v>
      </c>
      <c r="C5485" s="201">
        <v>520901</v>
      </c>
      <c r="D5485" t="s">
        <v>133</v>
      </c>
    </row>
    <row r="5486" spans="1:4" x14ac:dyDescent="0.35">
      <c r="A5486" s="204" t="s">
        <v>530</v>
      </c>
      <c r="B5486" t="s">
        <v>28</v>
      </c>
      <c r="C5486" s="201">
        <v>520904</v>
      </c>
      <c r="D5486" t="s">
        <v>132</v>
      </c>
    </row>
    <row r="5487" spans="1:4" x14ac:dyDescent="0.35">
      <c r="A5487" s="204" t="s">
        <v>530</v>
      </c>
      <c r="B5487" t="s">
        <v>28</v>
      </c>
      <c r="C5487" s="201">
        <v>520905</v>
      </c>
      <c r="D5487" t="s">
        <v>131</v>
      </c>
    </row>
    <row r="5488" spans="1:4" x14ac:dyDescent="0.35">
      <c r="A5488" s="204" t="s">
        <v>530</v>
      </c>
      <c r="B5488" t="s">
        <v>28</v>
      </c>
      <c r="C5488" s="201">
        <v>520906</v>
      </c>
      <c r="D5488" t="s">
        <v>130</v>
      </c>
    </row>
    <row r="5489" spans="1:4" x14ac:dyDescent="0.35">
      <c r="A5489" s="204" t="s">
        <v>530</v>
      </c>
      <c r="B5489" t="s">
        <v>28</v>
      </c>
      <c r="C5489" s="201">
        <v>520907</v>
      </c>
      <c r="D5489" t="s">
        <v>326</v>
      </c>
    </row>
    <row r="5490" spans="1:4" x14ac:dyDescent="0.35">
      <c r="A5490" s="204" t="s">
        <v>530</v>
      </c>
      <c r="B5490" t="s">
        <v>28</v>
      </c>
      <c r="C5490" s="201">
        <v>520909</v>
      </c>
      <c r="D5490" t="s">
        <v>129</v>
      </c>
    </row>
    <row r="5491" spans="1:4" x14ac:dyDescent="0.35">
      <c r="A5491" s="204" t="s">
        <v>530</v>
      </c>
      <c r="B5491" t="s">
        <v>28</v>
      </c>
      <c r="C5491" s="201">
        <v>520999</v>
      </c>
      <c r="D5491" t="s">
        <v>127</v>
      </c>
    </row>
    <row r="5492" spans="1:4" x14ac:dyDescent="0.35">
      <c r="A5492" s="204" t="s">
        <v>530</v>
      </c>
      <c r="B5492" t="s">
        <v>28</v>
      </c>
      <c r="C5492" s="201">
        <v>521001</v>
      </c>
      <c r="D5492" t="s">
        <v>126</v>
      </c>
    </row>
    <row r="5493" spans="1:4" x14ac:dyDescent="0.35">
      <c r="A5493" s="204" t="s">
        <v>530</v>
      </c>
      <c r="B5493" t="s">
        <v>28</v>
      </c>
      <c r="C5493" s="201">
        <v>521099</v>
      </c>
      <c r="D5493" t="s">
        <v>533</v>
      </c>
    </row>
    <row r="5494" spans="1:4" x14ac:dyDescent="0.35">
      <c r="A5494" s="204" t="s">
        <v>530</v>
      </c>
      <c r="B5494" t="s">
        <v>28</v>
      </c>
      <c r="C5494" s="201">
        <v>521101</v>
      </c>
      <c r="D5494" t="s">
        <v>480</v>
      </c>
    </row>
    <row r="5495" spans="1:4" x14ac:dyDescent="0.35">
      <c r="A5495" s="204" t="s">
        <v>530</v>
      </c>
      <c r="B5495" t="s">
        <v>28</v>
      </c>
      <c r="C5495" s="201">
        <v>521401</v>
      </c>
      <c r="D5495" t="s">
        <v>125</v>
      </c>
    </row>
    <row r="5496" spans="1:4" x14ac:dyDescent="0.35">
      <c r="A5496" s="204" t="s">
        <v>530</v>
      </c>
      <c r="B5496" t="s">
        <v>28</v>
      </c>
      <c r="C5496" s="201">
        <v>521501</v>
      </c>
      <c r="D5496" t="s">
        <v>324</v>
      </c>
    </row>
    <row r="5497" spans="1:4" x14ac:dyDescent="0.35">
      <c r="A5497" s="204" t="s">
        <v>530</v>
      </c>
      <c r="B5497" t="s">
        <v>28</v>
      </c>
      <c r="C5497" s="201">
        <v>521601</v>
      </c>
      <c r="D5497" t="s">
        <v>479</v>
      </c>
    </row>
    <row r="5498" spans="1:4" x14ac:dyDescent="0.35">
      <c r="A5498" s="204" t="s">
        <v>530</v>
      </c>
      <c r="B5498" t="s">
        <v>28</v>
      </c>
      <c r="C5498" s="201">
        <v>521701</v>
      </c>
      <c r="D5498" t="s">
        <v>478</v>
      </c>
    </row>
    <row r="5499" spans="1:4" x14ac:dyDescent="0.35">
      <c r="A5499" s="204" t="s">
        <v>530</v>
      </c>
      <c r="B5499" t="s">
        <v>28</v>
      </c>
      <c r="C5499" s="201">
        <v>521803</v>
      </c>
      <c r="D5499" t="s">
        <v>124</v>
      </c>
    </row>
    <row r="5500" spans="1:4" x14ac:dyDescent="0.35">
      <c r="A5500" s="204" t="s">
        <v>530</v>
      </c>
      <c r="B5500" t="s">
        <v>28</v>
      </c>
      <c r="C5500" s="201">
        <v>521804</v>
      </c>
      <c r="D5500" t="s">
        <v>123</v>
      </c>
    </row>
    <row r="5501" spans="1:4" x14ac:dyDescent="0.35">
      <c r="A5501" s="204" t="s">
        <v>530</v>
      </c>
      <c r="B5501" t="s">
        <v>28</v>
      </c>
      <c r="C5501" s="201">
        <v>521899</v>
      </c>
      <c r="D5501" t="s">
        <v>122</v>
      </c>
    </row>
    <row r="5502" spans="1:4" x14ac:dyDescent="0.35">
      <c r="A5502" s="204" t="s">
        <v>530</v>
      </c>
      <c r="B5502" t="s">
        <v>28</v>
      </c>
      <c r="C5502" s="201">
        <v>521901</v>
      </c>
      <c r="D5502" t="s">
        <v>532</v>
      </c>
    </row>
    <row r="5503" spans="1:4" x14ac:dyDescent="0.35">
      <c r="A5503" s="204" t="s">
        <v>530</v>
      </c>
      <c r="B5503" t="s">
        <v>28</v>
      </c>
      <c r="C5503" s="201">
        <v>521903</v>
      </c>
      <c r="D5503" t="s">
        <v>412</v>
      </c>
    </row>
    <row r="5504" spans="1:4" x14ac:dyDescent="0.35">
      <c r="A5504" s="204" t="s">
        <v>530</v>
      </c>
      <c r="B5504" t="s">
        <v>28</v>
      </c>
      <c r="C5504" s="201">
        <v>521909</v>
      </c>
      <c r="D5504" t="s">
        <v>121</v>
      </c>
    </row>
    <row r="5505" spans="1:4" x14ac:dyDescent="0.35">
      <c r="A5505" s="204" t="s">
        <v>530</v>
      </c>
      <c r="B5505" t="s">
        <v>28</v>
      </c>
      <c r="C5505" s="201">
        <v>522001</v>
      </c>
      <c r="D5505" t="s">
        <v>531</v>
      </c>
    </row>
    <row r="5506" spans="1:4" x14ac:dyDescent="0.35">
      <c r="A5506" s="204" t="s">
        <v>530</v>
      </c>
      <c r="B5506" t="s">
        <v>28</v>
      </c>
      <c r="C5506" s="201">
        <v>999999</v>
      </c>
      <c r="D5506" t="s">
        <v>120</v>
      </c>
    </row>
    <row r="5507" spans="1:4" x14ac:dyDescent="0.35">
      <c r="A5507" s="204" t="s">
        <v>529</v>
      </c>
      <c r="B5507" t="s">
        <v>29</v>
      </c>
      <c r="C5507" s="203" t="s">
        <v>411</v>
      </c>
      <c r="D5507" t="s">
        <v>410</v>
      </c>
    </row>
    <row r="5508" spans="1:4" x14ac:dyDescent="0.35">
      <c r="A5508" s="204" t="s">
        <v>529</v>
      </c>
      <c r="B5508" t="s">
        <v>29</v>
      </c>
      <c r="C5508" s="203" t="s">
        <v>320</v>
      </c>
      <c r="D5508" t="s">
        <v>319</v>
      </c>
    </row>
    <row r="5509" spans="1:4" x14ac:dyDescent="0.35">
      <c r="A5509" s="204" t="s">
        <v>529</v>
      </c>
      <c r="B5509" t="s">
        <v>29</v>
      </c>
      <c r="C5509" s="203" t="s">
        <v>318</v>
      </c>
      <c r="D5509" t="s">
        <v>317</v>
      </c>
    </row>
    <row r="5510" spans="1:4" x14ac:dyDescent="0.35">
      <c r="A5510" s="204" t="s">
        <v>529</v>
      </c>
      <c r="B5510" t="s">
        <v>29</v>
      </c>
      <c r="C5510" s="203" t="s">
        <v>314</v>
      </c>
      <c r="D5510" t="s">
        <v>313</v>
      </c>
    </row>
    <row r="5511" spans="1:4" x14ac:dyDescent="0.35">
      <c r="A5511" s="204" t="s">
        <v>529</v>
      </c>
      <c r="B5511" t="s">
        <v>29</v>
      </c>
      <c r="C5511" s="203" t="s">
        <v>312</v>
      </c>
      <c r="D5511" t="s">
        <v>311</v>
      </c>
    </row>
    <row r="5512" spans="1:4" x14ac:dyDescent="0.35">
      <c r="A5512" s="204" t="s">
        <v>529</v>
      </c>
      <c r="B5512" t="s">
        <v>29</v>
      </c>
      <c r="C5512" s="203" t="s">
        <v>409</v>
      </c>
      <c r="D5512" t="s">
        <v>408</v>
      </c>
    </row>
    <row r="5513" spans="1:4" x14ac:dyDescent="0.35">
      <c r="A5513" s="204" t="s">
        <v>529</v>
      </c>
      <c r="B5513" t="s">
        <v>29</v>
      </c>
      <c r="C5513" s="203" t="s">
        <v>407</v>
      </c>
      <c r="D5513" t="s">
        <v>406</v>
      </c>
    </row>
    <row r="5514" spans="1:4" x14ac:dyDescent="0.35">
      <c r="A5514" s="204" t="s">
        <v>529</v>
      </c>
      <c r="B5514" t="s">
        <v>29</v>
      </c>
      <c r="C5514" s="203" t="s">
        <v>310</v>
      </c>
      <c r="D5514" t="s">
        <v>309</v>
      </c>
    </row>
    <row r="5515" spans="1:4" x14ac:dyDescent="0.35">
      <c r="A5515" s="204" t="s">
        <v>529</v>
      </c>
      <c r="B5515" t="s">
        <v>29</v>
      </c>
      <c r="C5515" s="203" t="s">
        <v>306</v>
      </c>
      <c r="D5515" t="s">
        <v>305</v>
      </c>
    </row>
    <row r="5516" spans="1:4" x14ac:dyDescent="0.35">
      <c r="A5516" s="204" t="s">
        <v>529</v>
      </c>
      <c r="B5516" t="s">
        <v>29</v>
      </c>
      <c r="C5516" s="203" t="s">
        <v>304</v>
      </c>
      <c r="D5516" t="s">
        <v>303</v>
      </c>
    </row>
    <row r="5517" spans="1:4" x14ac:dyDescent="0.35">
      <c r="A5517" s="204" t="s">
        <v>529</v>
      </c>
      <c r="B5517" t="s">
        <v>29</v>
      </c>
      <c r="C5517" s="203" t="s">
        <v>405</v>
      </c>
      <c r="D5517" t="s">
        <v>404</v>
      </c>
    </row>
    <row r="5518" spans="1:4" x14ac:dyDescent="0.35">
      <c r="A5518" s="204" t="s">
        <v>529</v>
      </c>
      <c r="B5518" t="s">
        <v>29</v>
      </c>
      <c r="C5518" s="203" t="s">
        <v>403</v>
      </c>
      <c r="D5518" t="s">
        <v>402</v>
      </c>
    </row>
    <row r="5519" spans="1:4" x14ac:dyDescent="0.35">
      <c r="A5519" s="204" t="s">
        <v>529</v>
      </c>
      <c r="B5519" t="s">
        <v>29</v>
      </c>
      <c r="C5519" s="203" t="s">
        <v>302</v>
      </c>
      <c r="D5519" t="s">
        <v>301</v>
      </c>
    </row>
    <row r="5520" spans="1:4" x14ac:dyDescent="0.35">
      <c r="A5520" s="204" t="s">
        <v>529</v>
      </c>
      <c r="B5520" t="s">
        <v>29</v>
      </c>
      <c r="C5520" s="203" t="s">
        <v>300</v>
      </c>
      <c r="D5520" t="s">
        <v>299</v>
      </c>
    </row>
    <row r="5521" spans="1:4" x14ac:dyDescent="0.35">
      <c r="A5521" s="204" t="s">
        <v>529</v>
      </c>
      <c r="B5521" t="s">
        <v>29</v>
      </c>
      <c r="C5521" s="203" t="s">
        <v>401</v>
      </c>
      <c r="D5521" t="s">
        <v>400</v>
      </c>
    </row>
    <row r="5522" spans="1:4" x14ac:dyDescent="0.35">
      <c r="A5522" s="204" t="s">
        <v>529</v>
      </c>
      <c r="B5522" t="s">
        <v>29</v>
      </c>
      <c r="C5522" s="203" t="s">
        <v>399</v>
      </c>
      <c r="D5522" t="s">
        <v>398</v>
      </c>
    </row>
    <row r="5523" spans="1:4" x14ac:dyDescent="0.35">
      <c r="A5523" s="204" t="s">
        <v>529</v>
      </c>
      <c r="B5523" t="s">
        <v>29</v>
      </c>
      <c r="C5523" s="203" t="s">
        <v>397</v>
      </c>
      <c r="D5523" t="s">
        <v>396</v>
      </c>
    </row>
    <row r="5524" spans="1:4" x14ac:dyDescent="0.35">
      <c r="A5524" s="204" t="s">
        <v>529</v>
      </c>
      <c r="B5524" t="s">
        <v>29</v>
      </c>
      <c r="C5524" s="201">
        <v>110103</v>
      </c>
      <c r="D5524" t="s">
        <v>292</v>
      </c>
    </row>
    <row r="5525" spans="1:4" x14ac:dyDescent="0.35">
      <c r="A5525" s="204" t="s">
        <v>529</v>
      </c>
      <c r="B5525" t="s">
        <v>29</v>
      </c>
      <c r="C5525" s="201">
        <v>110201</v>
      </c>
      <c r="D5525" t="s">
        <v>291</v>
      </c>
    </row>
    <row r="5526" spans="1:4" x14ac:dyDescent="0.35">
      <c r="A5526" s="204" t="s">
        <v>529</v>
      </c>
      <c r="B5526" t="s">
        <v>29</v>
      </c>
      <c r="C5526" s="201">
        <v>110202</v>
      </c>
      <c r="D5526" t="s">
        <v>290</v>
      </c>
    </row>
    <row r="5527" spans="1:4" x14ac:dyDescent="0.35">
      <c r="A5527" s="204" t="s">
        <v>529</v>
      </c>
      <c r="B5527" t="s">
        <v>29</v>
      </c>
      <c r="C5527" s="201">
        <v>110301</v>
      </c>
      <c r="D5527" t="s">
        <v>289</v>
      </c>
    </row>
    <row r="5528" spans="1:4" x14ac:dyDescent="0.35">
      <c r="A5528" s="204" t="s">
        <v>529</v>
      </c>
      <c r="B5528" t="s">
        <v>29</v>
      </c>
      <c r="C5528" s="201">
        <v>110501</v>
      </c>
      <c r="D5528" t="s">
        <v>395</v>
      </c>
    </row>
    <row r="5529" spans="1:4" x14ac:dyDescent="0.35">
      <c r="A5529" s="204" t="s">
        <v>529</v>
      </c>
      <c r="B5529" t="s">
        <v>29</v>
      </c>
      <c r="C5529" s="201">
        <v>110701</v>
      </c>
      <c r="D5529" t="s">
        <v>394</v>
      </c>
    </row>
    <row r="5530" spans="1:4" x14ac:dyDescent="0.35">
      <c r="A5530" s="204" t="s">
        <v>529</v>
      </c>
      <c r="B5530" t="s">
        <v>29</v>
      </c>
      <c r="C5530" s="201">
        <v>110802</v>
      </c>
      <c r="D5530" t="s">
        <v>288</v>
      </c>
    </row>
    <row r="5531" spans="1:4" x14ac:dyDescent="0.35">
      <c r="A5531" s="204" t="s">
        <v>529</v>
      </c>
      <c r="B5531" t="s">
        <v>29</v>
      </c>
      <c r="C5531" s="201">
        <v>110901</v>
      </c>
      <c r="D5531" t="s">
        <v>393</v>
      </c>
    </row>
    <row r="5532" spans="1:4" x14ac:dyDescent="0.35">
      <c r="A5532" s="204" t="s">
        <v>529</v>
      </c>
      <c r="B5532" t="s">
        <v>29</v>
      </c>
      <c r="C5532" s="201">
        <v>110902</v>
      </c>
      <c r="D5532" t="s">
        <v>392</v>
      </c>
    </row>
    <row r="5533" spans="1:4" x14ac:dyDescent="0.35">
      <c r="A5533" s="204" t="s">
        <v>529</v>
      </c>
      <c r="B5533" t="s">
        <v>29</v>
      </c>
      <c r="C5533" s="201">
        <v>111001</v>
      </c>
      <c r="D5533" t="s">
        <v>287</v>
      </c>
    </row>
    <row r="5534" spans="1:4" x14ac:dyDescent="0.35">
      <c r="A5534" s="204" t="s">
        <v>529</v>
      </c>
      <c r="B5534" t="s">
        <v>29</v>
      </c>
      <c r="C5534" s="201">
        <v>111002</v>
      </c>
      <c r="D5534" t="s">
        <v>286</v>
      </c>
    </row>
    <row r="5535" spans="1:4" x14ac:dyDescent="0.35">
      <c r="A5535" s="204" t="s">
        <v>529</v>
      </c>
      <c r="B5535" t="s">
        <v>29</v>
      </c>
      <c r="C5535" s="201">
        <v>111003</v>
      </c>
      <c r="D5535" t="s">
        <v>285</v>
      </c>
    </row>
    <row r="5536" spans="1:4" x14ac:dyDescent="0.35">
      <c r="A5536" s="204" t="s">
        <v>529</v>
      </c>
      <c r="B5536" t="s">
        <v>29</v>
      </c>
      <c r="C5536" s="201">
        <v>111006</v>
      </c>
      <c r="D5536" t="s">
        <v>284</v>
      </c>
    </row>
    <row r="5537" spans="1:4" x14ac:dyDescent="0.35">
      <c r="A5537" s="204" t="s">
        <v>529</v>
      </c>
      <c r="B5537" t="s">
        <v>29</v>
      </c>
      <c r="C5537" s="201">
        <v>120401</v>
      </c>
      <c r="D5537" t="s">
        <v>283</v>
      </c>
    </row>
    <row r="5538" spans="1:4" x14ac:dyDescent="0.35">
      <c r="A5538" s="204" t="s">
        <v>529</v>
      </c>
      <c r="B5538" t="s">
        <v>29</v>
      </c>
      <c r="C5538" s="201">
        <v>120404</v>
      </c>
      <c r="D5538" t="s">
        <v>282</v>
      </c>
    </row>
    <row r="5539" spans="1:4" x14ac:dyDescent="0.35">
      <c r="A5539" s="204" t="s">
        <v>529</v>
      </c>
      <c r="B5539" t="s">
        <v>29</v>
      </c>
      <c r="C5539" s="201">
        <v>120406</v>
      </c>
      <c r="D5539" t="s">
        <v>281</v>
      </c>
    </row>
    <row r="5540" spans="1:4" x14ac:dyDescent="0.35">
      <c r="A5540" s="204" t="s">
        <v>529</v>
      </c>
      <c r="B5540" t="s">
        <v>29</v>
      </c>
      <c r="C5540" s="201">
        <v>120407</v>
      </c>
      <c r="D5540" t="s">
        <v>280</v>
      </c>
    </row>
    <row r="5541" spans="1:4" x14ac:dyDescent="0.35">
      <c r="A5541" s="204" t="s">
        <v>529</v>
      </c>
      <c r="B5541" t="s">
        <v>29</v>
      </c>
      <c r="C5541" s="201">
        <v>120411</v>
      </c>
      <c r="D5541" t="s">
        <v>279</v>
      </c>
    </row>
    <row r="5542" spans="1:4" x14ac:dyDescent="0.35">
      <c r="A5542" s="204" t="s">
        <v>529</v>
      </c>
      <c r="B5542" t="s">
        <v>29</v>
      </c>
      <c r="C5542" s="201">
        <v>120412</v>
      </c>
      <c r="D5542" t="s">
        <v>278</v>
      </c>
    </row>
    <row r="5543" spans="1:4" x14ac:dyDescent="0.35">
      <c r="A5543" s="204" t="s">
        <v>529</v>
      </c>
      <c r="B5543" t="s">
        <v>29</v>
      </c>
      <c r="C5543" s="201">
        <v>120413</v>
      </c>
      <c r="D5543" t="s">
        <v>277</v>
      </c>
    </row>
    <row r="5544" spans="1:4" x14ac:dyDescent="0.35">
      <c r="A5544" s="204" t="s">
        <v>529</v>
      </c>
      <c r="B5544" t="s">
        <v>29</v>
      </c>
      <c r="C5544" s="201">
        <v>120499</v>
      </c>
      <c r="D5544" t="s">
        <v>276</v>
      </c>
    </row>
    <row r="5545" spans="1:4" x14ac:dyDescent="0.35">
      <c r="A5545" s="204" t="s">
        <v>529</v>
      </c>
      <c r="B5545" t="s">
        <v>29</v>
      </c>
      <c r="C5545" s="201">
        <v>120500</v>
      </c>
      <c r="D5545" t="s">
        <v>275</v>
      </c>
    </row>
    <row r="5546" spans="1:4" x14ac:dyDescent="0.35">
      <c r="A5546" s="204" t="s">
        <v>529</v>
      </c>
      <c r="B5546" t="s">
        <v>29</v>
      </c>
      <c r="C5546" s="201">
        <v>120501</v>
      </c>
      <c r="D5546" t="s">
        <v>274</v>
      </c>
    </row>
    <row r="5547" spans="1:4" x14ac:dyDescent="0.35">
      <c r="A5547" s="204" t="s">
        <v>529</v>
      </c>
      <c r="B5547" t="s">
        <v>29</v>
      </c>
      <c r="C5547" s="201">
        <v>120503</v>
      </c>
      <c r="D5547" t="s">
        <v>273</v>
      </c>
    </row>
    <row r="5548" spans="1:4" x14ac:dyDescent="0.35">
      <c r="A5548" s="204" t="s">
        <v>529</v>
      </c>
      <c r="B5548" t="s">
        <v>29</v>
      </c>
      <c r="C5548" s="201">
        <v>120504</v>
      </c>
      <c r="D5548" t="s">
        <v>272</v>
      </c>
    </row>
    <row r="5549" spans="1:4" x14ac:dyDescent="0.35">
      <c r="A5549" s="204" t="s">
        <v>529</v>
      </c>
      <c r="B5549" t="s">
        <v>29</v>
      </c>
      <c r="C5549" s="201">
        <v>120507</v>
      </c>
      <c r="D5549" t="s">
        <v>271</v>
      </c>
    </row>
    <row r="5550" spans="1:4" x14ac:dyDescent="0.35">
      <c r="A5550" s="204" t="s">
        <v>529</v>
      </c>
      <c r="B5550" t="s">
        <v>29</v>
      </c>
      <c r="C5550" s="201">
        <v>120509</v>
      </c>
      <c r="D5550" t="s">
        <v>270</v>
      </c>
    </row>
    <row r="5551" spans="1:4" x14ac:dyDescent="0.35">
      <c r="A5551" s="204" t="s">
        <v>529</v>
      </c>
      <c r="B5551" t="s">
        <v>29</v>
      </c>
      <c r="C5551" s="201">
        <v>120510</v>
      </c>
      <c r="D5551" t="s">
        <v>269</v>
      </c>
    </row>
    <row r="5552" spans="1:4" x14ac:dyDescent="0.35">
      <c r="A5552" s="204" t="s">
        <v>529</v>
      </c>
      <c r="B5552" t="s">
        <v>29</v>
      </c>
      <c r="C5552" s="201">
        <v>120601</v>
      </c>
      <c r="D5552" t="s">
        <v>391</v>
      </c>
    </row>
    <row r="5553" spans="1:4" x14ac:dyDescent="0.35">
      <c r="A5553" s="204" t="s">
        <v>529</v>
      </c>
      <c r="B5553" t="s">
        <v>29</v>
      </c>
      <c r="C5553" s="201">
        <v>120602</v>
      </c>
      <c r="D5553" t="s">
        <v>390</v>
      </c>
    </row>
    <row r="5554" spans="1:4" x14ac:dyDescent="0.35">
      <c r="A5554" s="204" t="s">
        <v>529</v>
      </c>
      <c r="B5554" t="s">
        <v>29</v>
      </c>
      <c r="C5554" s="201">
        <v>130201</v>
      </c>
      <c r="D5554" t="s">
        <v>389</v>
      </c>
    </row>
    <row r="5555" spans="1:4" x14ac:dyDescent="0.35">
      <c r="A5555" s="204" t="s">
        <v>529</v>
      </c>
      <c r="B5555" t="s">
        <v>29</v>
      </c>
      <c r="C5555" s="201">
        <v>131102</v>
      </c>
      <c r="D5555" t="s">
        <v>268</v>
      </c>
    </row>
    <row r="5556" spans="1:4" x14ac:dyDescent="0.35">
      <c r="A5556" s="204" t="s">
        <v>529</v>
      </c>
      <c r="B5556" t="s">
        <v>29</v>
      </c>
      <c r="C5556" s="201">
        <v>131199</v>
      </c>
      <c r="D5556" t="s">
        <v>267</v>
      </c>
    </row>
    <row r="5557" spans="1:4" x14ac:dyDescent="0.35">
      <c r="A5557" s="204" t="s">
        <v>529</v>
      </c>
      <c r="B5557" t="s">
        <v>29</v>
      </c>
      <c r="C5557" s="201">
        <v>131201</v>
      </c>
      <c r="D5557" t="s">
        <v>388</v>
      </c>
    </row>
    <row r="5558" spans="1:4" x14ac:dyDescent="0.35">
      <c r="A5558" s="204" t="s">
        <v>529</v>
      </c>
      <c r="B5558" t="s">
        <v>29</v>
      </c>
      <c r="C5558" s="201">
        <v>131206</v>
      </c>
      <c r="D5558" t="s">
        <v>387</v>
      </c>
    </row>
    <row r="5559" spans="1:4" x14ac:dyDescent="0.35">
      <c r="A5559" s="204" t="s">
        <v>529</v>
      </c>
      <c r="B5559" t="s">
        <v>29</v>
      </c>
      <c r="C5559" s="201">
        <v>131207</v>
      </c>
      <c r="D5559" t="s">
        <v>386</v>
      </c>
    </row>
    <row r="5560" spans="1:4" x14ac:dyDescent="0.35">
      <c r="A5560" s="204" t="s">
        <v>529</v>
      </c>
      <c r="B5560" t="s">
        <v>29</v>
      </c>
      <c r="C5560" s="201">
        <v>131208</v>
      </c>
      <c r="D5560" t="s">
        <v>385</v>
      </c>
    </row>
    <row r="5561" spans="1:4" x14ac:dyDescent="0.35">
      <c r="A5561" s="204" t="s">
        <v>529</v>
      </c>
      <c r="B5561" t="s">
        <v>29</v>
      </c>
      <c r="C5561" s="201">
        <v>131209</v>
      </c>
      <c r="D5561" t="s">
        <v>384</v>
      </c>
    </row>
    <row r="5562" spans="1:4" x14ac:dyDescent="0.35">
      <c r="A5562" s="204" t="s">
        <v>529</v>
      </c>
      <c r="B5562" t="s">
        <v>29</v>
      </c>
      <c r="C5562" s="201">
        <v>131210</v>
      </c>
      <c r="D5562" t="s">
        <v>383</v>
      </c>
    </row>
    <row r="5563" spans="1:4" x14ac:dyDescent="0.35">
      <c r="A5563" s="204" t="s">
        <v>529</v>
      </c>
      <c r="B5563" t="s">
        <v>29</v>
      </c>
      <c r="C5563" s="201">
        <v>131211</v>
      </c>
      <c r="D5563" t="s">
        <v>382</v>
      </c>
    </row>
    <row r="5564" spans="1:4" x14ac:dyDescent="0.35">
      <c r="A5564" s="204" t="s">
        <v>529</v>
      </c>
      <c r="B5564" t="s">
        <v>29</v>
      </c>
      <c r="C5564" s="201">
        <v>131212</v>
      </c>
      <c r="D5564" t="s">
        <v>381</v>
      </c>
    </row>
    <row r="5565" spans="1:4" x14ac:dyDescent="0.35">
      <c r="A5565" s="204" t="s">
        <v>529</v>
      </c>
      <c r="B5565" t="s">
        <v>29</v>
      </c>
      <c r="C5565" s="201">
        <v>131401</v>
      </c>
      <c r="D5565" t="s">
        <v>380</v>
      </c>
    </row>
    <row r="5566" spans="1:4" x14ac:dyDescent="0.35">
      <c r="A5566" s="204" t="s">
        <v>529</v>
      </c>
      <c r="B5566" t="s">
        <v>29</v>
      </c>
      <c r="C5566" s="201">
        <v>131402</v>
      </c>
      <c r="D5566" t="s">
        <v>379</v>
      </c>
    </row>
    <row r="5567" spans="1:4" x14ac:dyDescent="0.35">
      <c r="A5567" s="204" t="s">
        <v>529</v>
      </c>
      <c r="B5567" t="s">
        <v>29</v>
      </c>
      <c r="C5567" s="201">
        <v>131499</v>
      </c>
      <c r="D5567" t="s">
        <v>378</v>
      </c>
    </row>
    <row r="5568" spans="1:4" x14ac:dyDescent="0.35">
      <c r="A5568" s="204" t="s">
        <v>529</v>
      </c>
      <c r="B5568" t="s">
        <v>29</v>
      </c>
      <c r="C5568" s="201">
        <v>150303</v>
      </c>
      <c r="D5568" t="s">
        <v>377</v>
      </c>
    </row>
    <row r="5569" spans="1:4" x14ac:dyDescent="0.35">
      <c r="A5569" s="204" t="s">
        <v>529</v>
      </c>
      <c r="B5569" t="s">
        <v>29</v>
      </c>
      <c r="C5569" s="201">
        <v>150306</v>
      </c>
      <c r="D5569" t="s">
        <v>376</v>
      </c>
    </row>
    <row r="5570" spans="1:4" x14ac:dyDescent="0.35">
      <c r="A5570" s="204" t="s">
        <v>529</v>
      </c>
      <c r="B5570" t="s">
        <v>29</v>
      </c>
      <c r="C5570" s="201">
        <v>150401</v>
      </c>
      <c r="D5570" t="s">
        <v>375</v>
      </c>
    </row>
    <row r="5571" spans="1:4" x14ac:dyDescent="0.35">
      <c r="A5571" s="204" t="s">
        <v>529</v>
      </c>
      <c r="B5571" t="s">
        <v>29</v>
      </c>
      <c r="C5571" s="201">
        <v>150403</v>
      </c>
      <c r="D5571" t="s">
        <v>374</v>
      </c>
    </row>
    <row r="5572" spans="1:4" x14ac:dyDescent="0.35">
      <c r="A5572" s="204" t="s">
        <v>529</v>
      </c>
      <c r="B5572" t="s">
        <v>29</v>
      </c>
      <c r="C5572" s="201">
        <v>150506</v>
      </c>
      <c r="D5572" t="s">
        <v>265</v>
      </c>
    </row>
    <row r="5573" spans="1:4" x14ac:dyDescent="0.35">
      <c r="A5573" s="204" t="s">
        <v>529</v>
      </c>
      <c r="B5573" t="s">
        <v>29</v>
      </c>
      <c r="C5573" s="201">
        <v>150507</v>
      </c>
      <c r="D5573" t="s">
        <v>264</v>
      </c>
    </row>
    <row r="5574" spans="1:4" x14ac:dyDescent="0.35">
      <c r="A5574" s="204" t="s">
        <v>529</v>
      </c>
      <c r="B5574" t="s">
        <v>29</v>
      </c>
      <c r="C5574" s="201">
        <v>150508</v>
      </c>
      <c r="D5574" t="s">
        <v>263</v>
      </c>
    </row>
    <row r="5575" spans="1:4" x14ac:dyDescent="0.35">
      <c r="A5575" s="204" t="s">
        <v>529</v>
      </c>
      <c r="B5575" t="s">
        <v>29</v>
      </c>
      <c r="C5575" s="201">
        <v>150701</v>
      </c>
      <c r="D5575" t="s">
        <v>262</v>
      </c>
    </row>
    <row r="5576" spans="1:4" x14ac:dyDescent="0.35">
      <c r="A5576" s="204" t="s">
        <v>529</v>
      </c>
      <c r="B5576" t="s">
        <v>29</v>
      </c>
      <c r="C5576" s="201">
        <v>150705</v>
      </c>
      <c r="D5576" t="s">
        <v>261</v>
      </c>
    </row>
    <row r="5577" spans="1:4" x14ac:dyDescent="0.35">
      <c r="A5577" s="204" t="s">
        <v>529</v>
      </c>
      <c r="B5577" t="s">
        <v>29</v>
      </c>
      <c r="C5577" s="201">
        <v>150803</v>
      </c>
      <c r="D5577" t="s">
        <v>260</v>
      </c>
    </row>
    <row r="5578" spans="1:4" x14ac:dyDescent="0.35">
      <c r="A5578" s="204" t="s">
        <v>529</v>
      </c>
      <c r="B5578" t="s">
        <v>29</v>
      </c>
      <c r="C5578" s="201">
        <v>150807</v>
      </c>
      <c r="D5578" t="s">
        <v>259</v>
      </c>
    </row>
    <row r="5579" spans="1:4" x14ac:dyDescent="0.35">
      <c r="A5579" s="204" t="s">
        <v>529</v>
      </c>
      <c r="B5579" t="s">
        <v>29</v>
      </c>
      <c r="C5579" s="201">
        <v>151301</v>
      </c>
      <c r="D5579" t="s">
        <v>258</v>
      </c>
    </row>
    <row r="5580" spans="1:4" x14ac:dyDescent="0.35">
      <c r="A5580" s="204" t="s">
        <v>529</v>
      </c>
      <c r="B5580" t="s">
        <v>29</v>
      </c>
      <c r="C5580" s="201">
        <v>151302</v>
      </c>
      <c r="D5580" t="s">
        <v>257</v>
      </c>
    </row>
    <row r="5581" spans="1:4" x14ac:dyDescent="0.35">
      <c r="A5581" s="204" t="s">
        <v>529</v>
      </c>
      <c r="B5581" t="s">
        <v>29</v>
      </c>
      <c r="C5581" s="201">
        <v>151305</v>
      </c>
      <c r="D5581" t="s">
        <v>373</v>
      </c>
    </row>
    <row r="5582" spans="1:4" x14ac:dyDescent="0.35">
      <c r="A5582" s="204" t="s">
        <v>529</v>
      </c>
      <c r="B5582" t="s">
        <v>29</v>
      </c>
      <c r="C5582" s="201">
        <v>151307</v>
      </c>
      <c r="D5582" t="s">
        <v>254</v>
      </c>
    </row>
    <row r="5583" spans="1:4" x14ac:dyDescent="0.35">
      <c r="A5583" s="204" t="s">
        <v>529</v>
      </c>
      <c r="B5583" t="s">
        <v>29</v>
      </c>
      <c r="C5583" s="201">
        <v>190501</v>
      </c>
      <c r="D5583" t="s">
        <v>372</v>
      </c>
    </row>
    <row r="5584" spans="1:4" x14ac:dyDescent="0.35">
      <c r="A5584" s="204" t="s">
        <v>529</v>
      </c>
      <c r="B5584" t="s">
        <v>29</v>
      </c>
      <c r="C5584" s="201">
        <v>190505</v>
      </c>
      <c r="D5584" t="s">
        <v>252</v>
      </c>
    </row>
    <row r="5585" spans="1:4" x14ac:dyDescent="0.35">
      <c r="A5585" s="204" t="s">
        <v>529</v>
      </c>
      <c r="B5585" t="s">
        <v>29</v>
      </c>
      <c r="C5585" s="201">
        <v>190708</v>
      </c>
      <c r="D5585" t="s">
        <v>371</v>
      </c>
    </row>
    <row r="5586" spans="1:4" x14ac:dyDescent="0.35">
      <c r="A5586" s="204" t="s">
        <v>529</v>
      </c>
      <c r="B5586" t="s">
        <v>29</v>
      </c>
      <c r="C5586" s="201">
        <v>190710</v>
      </c>
      <c r="D5586" t="s">
        <v>370</v>
      </c>
    </row>
    <row r="5587" spans="1:4" x14ac:dyDescent="0.35">
      <c r="A5587" s="204" t="s">
        <v>529</v>
      </c>
      <c r="B5587" t="s">
        <v>29</v>
      </c>
      <c r="C5587" s="201">
        <v>261006</v>
      </c>
      <c r="D5587" t="s">
        <v>250</v>
      </c>
    </row>
    <row r="5588" spans="1:4" x14ac:dyDescent="0.35">
      <c r="A5588" s="204" t="s">
        <v>529</v>
      </c>
      <c r="B5588" t="s">
        <v>29</v>
      </c>
      <c r="C5588" s="201">
        <v>290203</v>
      </c>
      <c r="D5588" t="s">
        <v>249</v>
      </c>
    </row>
    <row r="5589" spans="1:4" x14ac:dyDescent="0.35">
      <c r="A5589" s="204" t="s">
        <v>529</v>
      </c>
      <c r="B5589" t="s">
        <v>29</v>
      </c>
      <c r="C5589" s="201">
        <v>301901</v>
      </c>
      <c r="D5589" t="s">
        <v>369</v>
      </c>
    </row>
    <row r="5590" spans="1:4" x14ac:dyDescent="0.35">
      <c r="A5590" s="204" t="s">
        <v>529</v>
      </c>
      <c r="B5590" t="s">
        <v>29</v>
      </c>
      <c r="C5590" s="201">
        <v>302502</v>
      </c>
      <c r="D5590" t="s">
        <v>368</v>
      </c>
    </row>
    <row r="5591" spans="1:4" x14ac:dyDescent="0.35">
      <c r="A5591" s="204" t="s">
        <v>529</v>
      </c>
      <c r="B5591" t="s">
        <v>29</v>
      </c>
      <c r="C5591" s="201">
        <v>303301</v>
      </c>
      <c r="D5591" t="s">
        <v>248</v>
      </c>
    </row>
    <row r="5592" spans="1:4" x14ac:dyDescent="0.35">
      <c r="A5592" s="204" t="s">
        <v>529</v>
      </c>
      <c r="B5592" t="s">
        <v>29</v>
      </c>
      <c r="C5592" s="201">
        <v>303401</v>
      </c>
      <c r="D5592" t="s">
        <v>247</v>
      </c>
    </row>
    <row r="5593" spans="1:4" x14ac:dyDescent="0.35">
      <c r="A5593" s="204" t="s">
        <v>529</v>
      </c>
      <c r="B5593" t="s">
        <v>29</v>
      </c>
      <c r="C5593" s="201">
        <v>304101</v>
      </c>
      <c r="D5593" t="s">
        <v>246</v>
      </c>
    </row>
    <row r="5594" spans="1:4" x14ac:dyDescent="0.35">
      <c r="A5594" s="204" t="s">
        <v>529</v>
      </c>
      <c r="B5594" t="s">
        <v>29</v>
      </c>
      <c r="C5594" s="201">
        <v>304401</v>
      </c>
      <c r="D5594" t="s">
        <v>245</v>
      </c>
    </row>
    <row r="5595" spans="1:4" x14ac:dyDescent="0.35">
      <c r="A5595" s="204" t="s">
        <v>529</v>
      </c>
      <c r="B5595" t="s">
        <v>29</v>
      </c>
      <c r="C5595" s="201">
        <v>310601</v>
      </c>
      <c r="D5595" t="s">
        <v>367</v>
      </c>
    </row>
    <row r="5596" spans="1:4" x14ac:dyDescent="0.35">
      <c r="A5596" s="204" t="s">
        <v>529</v>
      </c>
      <c r="B5596" t="s">
        <v>29</v>
      </c>
      <c r="C5596" s="201">
        <v>400509</v>
      </c>
      <c r="D5596" t="s">
        <v>244</v>
      </c>
    </row>
    <row r="5597" spans="1:4" x14ac:dyDescent="0.35">
      <c r="A5597" s="204" t="s">
        <v>529</v>
      </c>
      <c r="B5597" t="s">
        <v>29</v>
      </c>
      <c r="C5597" s="201">
        <v>410301</v>
      </c>
      <c r="D5597" t="s">
        <v>366</v>
      </c>
    </row>
    <row r="5598" spans="1:4" x14ac:dyDescent="0.35">
      <c r="A5598" s="204" t="s">
        <v>529</v>
      </c>
      <c r="B5598" t="s">
        <v>29</v>
      </c>
      <c r="C5598" s="201">
        <v>410303</v>
      </c>
      <c r="D5598" t="s">
        <v>365</v>
      </c>
    </row>
    <row r="5599" spans="1:4" x14ac:dyDescent="0.35">
      <c r="A5599" s="204" t="s">
        <v>529</v>
      </c>
      <c r="B5599" t="s">
        <v>29</v>
      </c>
      <c r="C5599" s="201">
        <v>410399</v>
      </c>
      <c r="D5599" t="s">
        <v>243</v>
      </c>
    </row>
    <row r="5600" spans="1:4" x14ac:dyDescent="0.35">
      <c r="A5600" s="204" t="s">
        <v>529</v>
      </c>
      <c r="B5600" t="s">
        <v>29</v>
      </c>
      <c r="C5600" s="201">
        <v>419999</v>
      </c>
      <c r="D5600" t="s">
        <v>242</v>
      </c>
    </row>
    <row r="5601" spans="1:4" x14ac:dyDescent="0.35">
      <c r="A5601" s="204" t="s">
        <v>529</v>
      </c>
      <c r="B5601" t="s">
        <v>29</v>
      </c>
      <c r="C5601" s="201">
        <v>430100</v>
      </c>
      <c r="D5601" t="s">
        <v>241</v>
      </c>
    </row>
    <row r="5602" spans="1:4" x14ac:dyDescent="0.35">
      <c r="A5602" s="204" t="s">
        <v>529</v>
      </c>
      <c r="B5602" t="s">
        <v>29</v>
      </c>
      <c r="C5602" s="201">
        <v>430102</v>
      </c>
      <c r="D5602" t="s">
        <v>240</v>
      </c>
    </row>
    <row r="5603" spans="1:4" x14ac:dyDescent="0.35">
      <c r="A5603" s="204" t="s">
        <v>529</v>
      </c>
      <c r="B5603" t="s">
        <v>29</v>
      </c>
      <c r="C5603" s="201">
        <v>430103</v>
      </c>
      <c r="D5603" t="s">
        <v>239</v>
      </c>
    </row>
    <row r="5604" spans="1:4" x14ac:dyDescent="0.35">
      <c r="A5604" s="204" t="s">
        <v>529</v>
      </c>
      <c r="B5604" t="s">
        <v>29</v>
      </c>
      <c r="C5604" s="201">
        <v>430104</v>
      </c>
      <c r="D5604" t="s">
        <v>238</v>
      </c>
    </row>
    <row r="5605" spans="1:4" x14ac:dyDescent="0.35">
      <c r="A5605" s="204" t="s">
        <v>529</v>
      </c>
      <c r="B5605" t="s">
        <v>29</v>
      </c>
      <c r="C5605" s="201">
        <v>430109</v>
      </c>
      <c r="D5605" t="s">
        <v>364</v>
      </c>
    </row>
    <row r="5606" spans="1:4" x14ac:dyDescent="0.35">
      <c r="A5606" s="204" t="s">
        <v>529</v>
      </c>
      <c r="B5606" t="s">
        <v>29</v>
      </c>
      <c r="C5606" s="201">
        <v>430115</v>
      </c>
      <c r="D5606" t="s">
        <v>235</v>
      </c>
    </row>
    <row r="5607" spans="1:4" x14ac:dyDescent="0.35">
      <c r="A5607" s="204" t="s">
        <v>529</v>
      </c>
      <c r="B5607" t="s">
        <v>29</v>
      </c>
      <c r="C5607" s="201">
        <v>430119</v>
      </c>
      <c r="D5607" t="s">
        <v>234</v>
      </c>
    </row>
    <row r="5608" spans="1:4" x14ac:dyDescent="0.35">
      <c r="A5608" s="204" t="s">
        <v>529</v>
      </c>
      <c r="B5608" t="s">
        <v>29</v>
      </c>
      <c r="C5608" s="201">
        <v>430120</v>
      </c>
      <c r="D5608" t="s">
        <v>233</v>
      </c>
    </row>
    <row r="5609" spans="1:4" x14ac:dyDescent="0.35">
      <c r="A5609" s="204" t="s">
        <v>529</v>
      </c>
      <c r="B5609" t="s">
        <v>29</v>
      </c>
      <c r="C5609" s="201">
        <v>430122</v>
      </c>
      <c r="D5609" t="s">
        <v>232</v>
      </c>
    </row>
    <row r="5610" spans="1:4" x14ac:dyDescent="0.35">
      <c r="A5610" s="204" t="s">
        <v>529</v>
      </c>
      <c r="B5610" t="s">
        <v>29</v>
      </c>
      <c r="C5610" s="201">
        <v>430123</v>
      </c>
      <c r="D5610" t="s">
        <v>231</v>
      </c>
    </row>
    <row r="5611" spans="1:4" x14ac:dyDescent="0.35">
      <c r="A5611" s="204" t="s">
        <v>529</v>
      </c>
      <c r="B5611" t="s">
        <v>29</v>
      </c>
      <c r="C5611" s="201">
        <v>430201</v>
      </c>
      <c r="D5611" t="s">
        <v>363</v>
      </c>
    </row>
    <row r="5612" spans="1:4" x14ac:dyDescent="0.35">
      <c r="A5612" s="204" t="s">
        <v>529</v>
      </c>
      <c r="B5612" t="s">
        <v>29</v>
      </c>
      <c r="C5612" s="201">
        <v>430202</v>
      </c>
      <c r="D5612" t="s">
        <v>362</v>
      </c>
    </row>
    <row r="5613" spans="1:4" x14ac:dyDescent="0.35">
      <c r="A5613" s="204" t="s">
        <v>529</v>
      </c>
      <c r="B5613" t="s">
        <v>29</v>
      </c>
      <c r="C5613" s="201">
        <v>430203</v>
      </c>
      <c r="D5613" t="s">
        <v>361</v>
      </c>
    </row>
    <row r="5614" spans="1:4" x14ac:dyDescent="0.35">
      <c r="A5614" s="204" t="s">
        <v>529</v>
      </c>
      <c r="B5614" t="s">
        <v>29</v>
      </c>
      <c r="C5614" s="201">
        <v>430205</v>
      </c>
      <c r="D5614" t="s">
        <v>360</v>
      </c>
    </row>
    <row r="5615" spans="1:4" x14ac:dyDescent="0.35">
      <c r="A5615" s="204" t="s">
        <v>529</v>
      </c>
      <c r="B5615" t="s">
        <v>29</v>
      </c>
      <c r="C5615" s="201">
        <v>430299</v>
      </c>
      <c r="D5615" t="s">
        <v>359</v>
      </c>
    </row>
    <row r="5616" spans="1:4" x14ac:dyDescent="0.35">
      <c r="A5616" s="204" t="s">
        <v>529</v>
      </c>
      <c r="B5616" t="s">
        <v>29</v>
      </c>
      <c r="C5616" s="201">
        <v>430301</v>
      </c>
      <c r="D5616" t="s">
        <v>230</v>
      </c>
    </row>
    <row r="5617" spans="1:4" x14ac:dyDescent="0.35">
      <c r="A5617" s="204" t="s">
        <v>529</v>
      </c>
      <c r="B5617" t="s">
        <v>29</v>
      </c>
      <c r="C5617" s="201">
        <v>430302</v>
      </c>
      <c r="D5617" t="s">
        <v>229</v>
      </c>
    </row>
    <row r="5618" spans="1:4" x14ac:dyDescent="0.35">
      <c r="A5618" s="204" t="s">
        <v>529</v>
      </c>
      <c r="B5618" t="s">
        <v>29</v>
      </c>
      <c r="C5618" s="201">
        <v>430303</v>
      </c>
      <c r="D5618" t="s">
        <v>228</v>
      </c>
    </row>
    <row r="5619" spans="1:4" x14ac:dyDescent="0.35">
      <c r="A5619" s="204" t="s">
        <v>529</v>
      </c>
      <c r="B5619" t="s">
        <v>29</v>
      </c>
      <c r="C5619" s="201">
        <v>430304</v>
      </c>
      <c r="D5619" t="s">
        <v>227</v>
      </c>
    </row>
    <row r="5620" spans="1:4" x14ac:dyDescent="0.35">
      <c r="A5620" s="204" t="s">
        <v>529</v>
      </c>
      <c r="B5620" t="s">
        <v>29</v>
      </c>
      <c r="C5620" s="201">
        <v>430401</v>
      </c>
      <c r="D5620" t="s">
        <v>226</v>
      </c>
    </row>
    <row r="5621" spans="1:4" x14ac:dyDescent="0.35">
      <c r="A5621" s="204" t="s">
        <v>529</v>
      </c>
      <c r="B5621" t="s">
        <v>29</v>
      </c>
      <c r="C5621" s="201">
        <v>430404</v>
      </c>
      <c r="D5621" t="s">
        <v>224</v>
      </c>
    </row>
    <row r="5622" spans="1:4" x14ac:dyDescent="0.35">
      <c r="A5622" s="204" t="s">
        <v>529</v>
      </c>
      <c r="B5622" t="s">
        <v>29</v>
      </c>
      <c r="C5622" s="201">
        <v>430407</v>
      </c>
      <c r="D5622" t="s">
        <v>222</v>
      </c>
    </row>
    <row r="5623" spans="1:4" x14ac:dyDescent="0.35">
      <c r="A5623" s="204" t="s">
        <v>529</v>
      </c>
      <c r="B5623" t="s">
        <v>29</v>
      </c>
      <c r="C5623" s="201">
        <v>430499</v>
      </c>
      <c r="D5623" t="s">
        <v>221</v>
      </c>
    </row>
    <row r="5624" spans="1:4" x14ac:dyDescent="0.35">
      <c r="A5624" s="204" t="s">
        <v>529</v>
      </c>
      <c r="B5624" t="s">
        <v>29</v>
      </c>
      <c r="C5624" s="201">
        <v>440000</v>
      </c>
      <c r="D5624" t="s">
        <v>220</v>
      </c>
    </row>
    <row r="5625" spans="1:4" x14ac:dyDescent="0.35">
      <c r="A5625" s="204" t="s">
        <v>529</v>
      </c>
      <c r="B5625" t="s">
        <v>29</v>
      </c>
      <c r="C5625" s="201">
        <v>440701</v>
      </c>
      <c r="D5625" t="s">
        <v>358</v>
      </c>
    </row>
    <row r="5626" spans="1:4" x14ac:dyDescent="0.35">
      <c r="A5626" s="204" t="s">
        <v>529</v>
      </c>
      <c r="B5626" t="s">
        <v>29</v>
      </c>
      <c r="C5626" s="201">
        <v>460301</v>
      </c>
      <c r="D5626" t="s">
        <v>219</v>
      </c>
    </row>
    <row r="5627" spans="1:4" x14ac:dyDescent="0.35">
      <c r="A5627" s="204" t="s">
        <v>529</v>
      </c>
      <c r="B5627" t="s">
        <v>29</v>
      </c>
      <c r="C5627" s="201">
        <v>460303</v>
      </c>
      <c r="D5627" t="s">
        <v>218</v>
      </c>
    </row>
    <row r="5628" spans="1:4" x14ac:dyDescent="0.35">
      <c r="A5628" s="204" t="s">
        <v>529</v>
      </c>
      <c r="B5628" t="s">
        <v>29</v>
      </c>
      <c r="C5628" s="201">
        <v>460401</v>
      </c>
      <c r="D5628" t="s">
        <v>217</v>
      </c>
    </row>
    <row r="5629" spans="1:4" x14ac:dyDescent="0.35">
      <c r="A5629" s="204" t="s">
        <v>529</v>
      </c>
      <c r="B5629" t="s">
        <v>29</v>
      </c>
      <c r="C5629" s="201">
        <v>470000</v>
      </c>
      <c r="D5629" t="s">
        <v>216</v>
      </c>
    </row>
    <row r="5630" spans="1:4" x14ac:dyDescent="0.35">
      <c r="A5630" s="204" t="s">
        <v>529</v>
      </c>
      <c r="B5630" t="s">
        <v>29</v>
      </c>
      <c r="C5630" s="201">
        <v>470600</v>
      </c>
      <c r="D5630" t="s">
        <v>211</v>
      </c>
    </row>
    <row r="5631" spans="1:4" x14ac:dyDescent="0.35">
      <c r="A5631" s="204" t="s">
        <v>529</v>
      </c>
      <c r="B5631" t="s">
        <v>29</v>
      </c>
      <c r="C5631" s="201">
        <v>470604</v>
      </c>
      <c r="D5631" t="s">
        <v>210</v>
      </c>
    </row>
    <row r="5632" spans="1:4" x14ac:dyDescent="0.35">
      <c r="A5632" s="204" t="s">
        <v>529</v>
      </c>
      <c r="B5632" t="s">
        <v>29</v>
      </c>
      <c r="C5632" s="201">
        <v>470607</v>
      </c>
      <c r="D5632" t="s">
        <v>208</v>
      </c>
    </row>
    <row r="5633" spans="1:4" x14ac:dyDescent="0.35">
      <c r="A5633" s="204" t="s">
        <v>529</v>
      </c>
      <c r="B5633" t="s">
        <v>29</v>
      </c>
      <c r="C5633" s="201">
        <v>470608</v>
      </c>
      <c r="D5633" t="s">
        <v>207</v>
      </c>
    </row>
    <row r="5634" spans="1:4" x14ac:dyDescent="0.35">
      <c r="A5634" s="204" t="s">
        <v>529</v>
      </c>
      <c r="B5634" t="s">
        <v>29</v>
      </c>
      <c r="C5634" s="201">
        <v>470612</v>
      </c>
      <c r="D5634" t="s">
        <v>206</v>
      </c>
    </row>
    <row r="5635" spans="1:4" x14ac:dyDescent="0.35">
      <c r="A5635" s="204" t="s">
        <v>529</v>
      </c>
      <c r="B5635" t="s">
        <v>29</v>
      </c>
      <c r="C5635" s="201">
        <v>470613</v>
      </c>
      <c r="D5635" t="s">
        <v>205</v>
      </c>
    </row>
    <row r="5636" spans="1:4" x14ac:dyDescent="0.35">
      <c r="A5636" s="204" t="s">
        <v>529</v>
      </c>
      <c r="B5636" t="s">
        <v>29</v>
      </c>
      <c r="C5636" s="201">
        <v>470614</v>
      </c>
      <c r="D5636" t="s">
        <v>204</v>
      </c>
    </row>
    <row r="5637" spans="1:4" x14ac:dyDescent="0.35">
      <c r="A5637" s="204" t="s">
        <v>529</v>
      </c>
      <c r="B5637" t="s">
        <v>29</v>
      </c>
      <c r="C5637" s="201">
        <v>470617</v>
      </c>
      <c r="D5637" t="s">
        <v>203</v>
      </c>
    </row>
    <row r="5638" spans="1:4" x14ac:dyDescent="0.35">
      <c r="A5638" s="204" t="s">
        <v>529</v>
      </c>
      <c r="B5638" t="s">
        <v>29</v>
      </c>
      <c r="C5638" s="201">
        <v>470618</v>
      </c>
      <c r="D5638" t="s">
        <v>202</v>
      </c>
    </row>
    <row r="5639" spans="1:4" x14ac:dyDescent="0.35">
      <c r="A5639" s="204" t="s">
        <v>529</v>
      </c>
      <c r="B5639" t="s">
        <v>29</v>
      </c>
      <c r="C5639" s="201">
        <v>470701</v>
      </c>
      <c r="D5639" t="s">
        <v>201</v>
      </c>
    </row>
    <row r="5640" spans="1:4" x14ac:dyDescent="0.35">
      <c r="A5640" s="204" t="s">
        <v>529</v>
      </c>
      <c r="B5640" t="s">
        <v>29</v>
      </c>
      <c r="C5640" s="201">
        <v>470703</v>
      </c>
      <c r="D5640" t="s">
        <v>200</v>
      </c>
    </row>
    <row r="5641" spans="1:4" x14ac:dyDescent="0.35">
      <c r="A5641" s="204" t="s">
        <v>529</v>
      </c>
      <c r="B5641" t="s">
        <v>29</v>
      </c>
      <c r="C5641" s="201">
        <v>470704</v>
      </c>
      <c r="D5641" t="s">
        <v>199</v>
      </c>
    </row>
    <row r="5642" spans="1:4" x14ac:dyDescent="0.35">
      <c r="A5642" s="204" t="s">
        <v>529</v>
      </c>
      <c r="B5642" t="s">
        <v>29</v>
      </c>
      <c r="C5642" s="201">
        <v>470705</v>
      </c>
      <c r="D5642" t="s">
        <v>198</v>
      </c>
    </row>
    <row r="5643" spans="1:4" x14ac:dyDescent="0.35">
      <c r="A5643" s="204" t="s">
        <v>529</v>
      </c>
      <c r="B5643" t="s">
        <v>29</v>
      </c>
      <c r="C5643" s="201">
        <v>470706</v>
      </c>
      <c r="D5643" t="s">
        <v>197</v>
      </c>
    </row>
    <row r="5644" spans="1:4" x14ac:dyDescent="0.35">
      <c r="A5644" s="204" t="s">
        <v>529</v>
      </c>
      <c r="B5644" t="s">
        <v>29</v>
      </c>
      <c r="C5644" s="201">
        <v>490102</v>
      </c>
      <c r="D5644" t="s">
        <v>195</v>
      </c>
    </row>
    <row r="5645" spans="1:4" x14ac:dyDescent="0.35">
      <c r="A5645" s="204" t="s">
        <v>529</v>
      </c>
      <c r="B5645" t="s">
        <v>29</v>
      </c>
      <c r="C5645" s="201">
        <v>490108</v>
      </c>
      <c r="D5645" t="s">
        <v>193</v>
      </c>
    </row>
    <row r="5646" spans="1:4" x14ac:dyDescent="0.35">
      <c r="A5646" s="204" t="s">
        <v>529</v>
      </c>
      <c r="B5646" t="s">
        <v>29</v>
      </c>
      <c r="C5646" s="201">
        <v>500509</v>
      </c>
      <c r="D5646" t="s">
        <v>357</v>
      </c>
    </row>
    <row r="5647" spans="1:4" x14ac:dyDescent="0.35">
      <c r="A5647" s="204" t="s">
        <v>529</v>
      </c>
      <c r="B5647" t="s">
        <v>29</v>
      </c>
      <c r="C5647" s="201">
        <v>500901</v>
      </c>
      <c r="D5647" t="s">
        <v>356</v>
      </c>
    </row>
    <row r="5648" spans="1:4" x14ac:dyDescent="0.35">
      <c r="A5648" s="204" t="s">
        <v>529</v>
      </c>
      <c r="B5648" t="s">
        <v>29</v>
      </c>
      <c r="C5648" s="201">
        <v>500903</v>
      </c>
      <c r="D5648" t="s">
        <v>355</v>
      </c>
    </row>
    <row r="5649" spans="1:4" x14ac:dyDescent="0.35">
      <c r="A5649" s="204" t="s">
        <v>529</v>
      </c>
      <c r="B5649" t="s">
        <v>29</v>
      </c>
      <c r="C5649" s="201">
        <v>500907</v>
      </c>
      <c r="D5649" t="s">
        <v>354</v>
      </c>
    </row>
    <row r="5650" spans="1:4" x14ac:dyDescent="0.35">
      <c r="A5650" s="204" t="s">
        <v>529</v>
      </c>
      <c r="B5650" t="s">
        <v>29</v>
      </c>
      <c r="C5650" s="201">
        <v>500908</v>
      </c>
      <c r="D5650" t="s">
        <v>353</v>
      </c>
    </row>
    <row r="5651" spans="1:4" x14ac:dyDescent="0.35">
      <c r="A5651" s="204" t="s">
        <v>529</v>
      </c>
      <c r="B5651" t="s">
        <v>29</v>
      </c>
      <c r="C5651" s="201">
        <v>500910</v>
      </c>
      <c r="D5651" t="s">
        <v>352</v>
      </c>
    </row>
    <row r="5652" spans="1:4" x14ac:dyDescent="0.35">
      <c r="A5652" s="204" t="s">
        <v>529</v>
      </c>
      <c r="B5652" t="s">
        <v>29</v>
      </c>
      <c r="C5652" s="201">
        <v>500911</v>
      </c>
      <c r="D5652" t="s">
        <v>351</v>
      </c>
    </row>
    <row r="5653" spans="1:4" x14ac:dyDescent="0.35">
      <c r="A5653" s="204" t="s">
        <v>529</v>
      </c>
      <c r="B5653" t="s">
        <v>29</v>
      </c>
      <c r="C5653" s="201">
        <v>500912</v>
      </c>
      <c r="D5653" t="s">
        <v>350</v>
      </c>
    </row>
    <row r="5654" spans="1:4" x14ac:dyDescent="0.35">
      <c r="A5654" s="204" t="s">
        <v>529</v>
      </c>
      <c r="B5654" t="s">
        <v>29</v>
      </c>
      <c r="C5654" s="201">
        <v>500914</v>
      </c>
      <c r="D5654" t="s">
        <v>349</v>
      </c>
    </row>
    <row r="5655" spans="1:4" x14ac:dyDescent="0.35">
      <c r="A5655" s="204" t="s">
        <v>529</v>
      </c>
      <c r="B5655" t="s">
        <v>29</v>
      </c>
      <c r="C5655" s="201">
        <v>500915</v>
      </c>
      <c r="D5655" t="s">
        <v>348</v>
      </c>
    </row>
    <row r="5656" spans="1:4" x14ac:dyDescent="0.35">
      <c r="A5656" s="204" t="s">
        <v>529</v>
      </c>
      <c r="B5656" t="s">
        <v>29</v>
      </c>
      <c r="C5656" s="201">
        <v>500916</v>
      </c>
      <c r="D5656" t="s">
        <v>347</v>
      </c>
    </row>
    <row r="5657" spans="1:4" x14ac:dyDescent="0.35">
      <c r="A5657" s="204" t="s">
        <v>529</v>
      </c>
      <c r="B5657" t="s">
        <v>29</v>
      </c>
      <c r="C5657" s="201">
        <v>500999</v>
      </c>
      <c r="D5657" t="s">
        <v>346</v>
      </c>
    </row>
    <row r="5658" spans="1:4" x14ac:dyDescent="0.35">
      <c r="A5658" s="204" t="s">
        <v>529</v>
      </c>
      <c r="B5658" t="s">
        <v>29</v>
      </c>
      <c r="C5658" s="201">
        <v>510001</v>
      </c>
      <c r="D5658" t="s">
        <v>190</v>
      </c>
    </row>
    <row r="5659" spans="1:4" x14ac:dyDescent="0.35">
      <c r="A5659" s="204" t="s">
        <v>529</v>
      </c>
      <c r="B5659" t="s">
        <v>29</v>
      </c>
      <c r="C5659" s="201">
        <v>510602</v>
      </c>
      <c r="D5659" t="s">
        <v>189</v>
      </c>
    </row>
    <row r="5660" spans="1:4" x14ac:dyDescent="0.35">
      <c r="A5660" s="204" t="s">
        <v>529</v>
      </c>
      <c r="B5660" t="s">
        <v>29</v>
      </c>
      <c r="C5660" s="201">
        <v>510701</v>
      </c>
      <c r="D5660" t="s">
        <v>187</v>
      </c>
    </row>
    <row r="5661" spans="1:4" x14ac:dyDescent="0.35">
      <c r="A5661" s="204" t="s">
        <v>529</v>
      </c>
      <c r="B5661" t="s">
        <v>29</v>
      </c>
      <c r="C5661" s="201">
        <v>510706</v>
      </c>
      <c r="D5661" t="s">
        <v>185</v>
      </c>
    </row>
    <row r="5662" spans="1:4" x14ac:dyDescent="0.35">
      <c r="A5662" s="204" t="s">
        <v>529</v>
      </c>
      <c r="B5662" t="s">
        <v>29</v>
      </c>
      <c r="C5662" s="201">
        <v>510709</v>
      </c>
      <c r="D5662" t="s">
        <v>184</v>
      </c>
    </row>
    <row r="5663" spans="1:4" x14ac:dyDescent="0.35">
      <c r="A5663" s="204" t="s">
        <v>529</v>
      </c>
      <c r="B5663" t="s">
        <v>29</v>
      </c>
      <c r="C5663" s="201">
        <v>510710</v>
      </c>
      <c r="D5663" t="s">
        <v>183</v>
      </c>
    </row>
    <row r="5664" spans="1:4" x14ac:dyDescent="0.35">
      <c r="A5664" s="204" t="s">
        <v>529</v>
      </c>
      <c r="B5664" t="s">
        <v>29</v>
      </c>
      <c r="C5664" s="201">
        <v>510711</v>
      </c>
      <c r="D5664" t="s">
        <v>182</v>
      </c>
    </row>
    <row r="5665" spans="1:4" x14ac:dyDescent="0.35">
      <c r="A5665" s="204" t="s">
        <v>529</v>
      </c>
      <c r="B5665" t="s">
        <v>29</v>
      </c>
      <c r="C5665" s="201">
        <v>510712</v>
      </c>
      <c r="D5665" t="s">
        <v>181</v>
      </c>
    </row>
    <row r="5666" spans="1:4" x14ac:dyDescent="0.35">
      <c r="A5666" s="204" t="s">
        <v>529</v>
      </c>
      <c r="B5666" t="s">
        <v>29</v>
      </c>
      <c r="C5666" s="201">
        <v>510714</v>
      </c>
      <c r="D5666" t="s">
        <v>180</v>
      </c>
    </row>
    <row r="5667" spans="1:4" x14ac:dyDescent="0.35">
      <c r="A5667" s="204" t="s">
        <v>529</v>
      </c>
      <c r="B5667" t="s">
        <v>29</v>
      </c>
      <c r="C5667" s="201">
        <v>510716</v>
      </c>
      <c r="D5667" t="s">
        <v>179</v>
      </c>
    </row>
    <row r="5668" spans="1:4" x14ac:dyDescent="0.35">
      <c r="A5668" s="204" t="s">
        <v>529</v>
      </c>
      <c r="B5668" t="s">
        <v>29</v>
      </c>
      <c r="C5668" s="201">
        <v>510801</v>
      </c>
      <c r="D5668" t="s">
        <v>178</v>
      </c>
    </row>
    <row r="5669" spans="1:4" x14ac:dyDescent="0.35">
      <c r="A5669" s="204" t="s">
        <v>529</v>
      </c>
      <c r="B5669" t="s">
        <v>29</v>
      </c>
      <c r="C5669" s="201">
        <v>510806</v>
      </c>
      <c r="D5669" t="s">
        <v>175</v>
      </c>
    </row>
    <row r="5670" spans="1:4" x14ac:dyDescent="0.35">
      <c r="A5670" s="204" t="s">
        <v>529</v>
      </c>
      <c r="B5670" t="s">
        <v>29</v>
      </c>
      <c r="C5670" s="201">
        <v>510809</v>
      </c>
      <c r="D5670" t="s">
        <v>174</v>
      </c>
    </row>
    <row r="5671" spans="1:4" x14ac:dyDescent="0.35">
      <c r="A5671" s="204" t="s">
        <v>529</v>
      </c>
      <c r="B5671" t="s">
        <v>29</v>
      </c>
      <c r="C5671" s="201">
        <v>510811</v>
      </c>
      <c r="D5671" t="s">
        <v>173</v>
      </c>
    </row>
    <row r="5672" spans="1:4" x14ac:dyDescent="0.35">
      <c r="A5672" s="204" t="s">
        <v>529</v>
      </c>
      <c r="B5672" t="s">
        <v>29</v>
      </c>
      <c r="C5672" s="201">
        <v>510813</v>
      </c>
      <c r="D5672" t="s">
        <v>172</v>
      </c>
    </row>
    <row r="5673" spans="1:4" x14ac:dyDescent="0.35">
      <c r="A5673" s="204" t="s">
        <v>529</v>
      </c>
      <c r="B5673" t="s">
        <v>29</v>
      </c>
      <c r="C5673" s="201">
        <v>510901</v>
      </c>
      <c r="D5673" t="s">
        <v>171</v>
      </c>
    </row>
    <row r="5674" spans="1:4" x14ac:dyDescent="0.35">
      <c r="A5674" s="204" t="s">
        <v>529</v>
      </c>
      <c r="B5674" t="s">
        <v>29</v>
      </c>
      <c r="C5674" s="201">
        <v>510902</v>
      </c>
      <c r="D5674" t="s">
        <v>170</v>
      </c>
    </row>
    <row r="5675" spans="1:4" x14ac:dyDescent="0.35">
      <c r="A5675" s="204" t="s">
        <v>529</v>
      </c>
      <c r="B5675" t="s">
        <v>29</v>
      </c>
      <c r="C5675" s="201">
        <v>510905</v>
      </c>
      <c r="D5675" t="s">
        <v>345</v>
      </c>
    </row>
    <row r="5676" spans="1:4" x14ac:dyDescent="0.35">
      <c r="A5676" s="204" t="s">
        <v>529</v>
      </c>
      <c r="B5676" t="s">
        <v>29</v>
      </c>
      <c r="C5676" s="201">
        <v>510906</v>
      </c>
      <c r="D5676" t="s">
        <v>169</v>
      </c>
    </row>
    <row r="5677" spans="1:4" x14ac:dyDescent="0.35">
      <c r="A5677" s="204" t="s">
        <v>529</v>
      </c>
      <c r="B5677" t="s">
        <v>29</v>
      </c>
      <c r="C5677" s="201">
        <v>510907</v>
      </c>
      <c r="D5677" t="s">
        <v>168</v>
      </c>
    </row>
    <row r="5678" spans="1:4" x14ac:dyDescent="0.35">
      <c r="A5678" s="204" t="s">
        <v>529</v>
      </c>
      <c r="B5678" t="s">
        <v>29</v>
      </c>
      <c r="C5678" s="201">
        <v>510908</v>
      </c>
      <c r="D5678" t="s">
        <v>167</v>
      </c>
    </row>
    <row r="5679" spans="1:4" x14ac:dyDescent="0.35">
      <c r="A5679" s="204" t="s">
        <v>529</v>
      </c>
      <c r="B5679" t="s">
        <v>29</v>
      </c>
      <c r="C5679" s="201">
        <v>510909</v>
      </c>
      <c r="D5679" t="s">
        <v>166</v>
      </c>
    </row>
    <row r="5680" spans="1:4" x14ac:dyDescent="0.35">
      <c r="A5680" s="204" t="s">
        <v>529</v>
      </c>
      <c r="B5680" t="s">
        <v>29</v>
      </c>
      <c r="C5680" s="201">
        <v>510910</v>
      </c>
      <c r="D5680" t="s">
        <v>165</v>
      </c>
    </row>
    <row r="5681" spans="1:4" x14ac:dyDescent="0.35">
      <c r="A5681" s="204" t="s">
        <v>529</v>
      </c>
      <c r="B5681" t="s">
        <v>29</v>
      </c>
      <c r="C5681" s="201">
        <v>510911</v>
      </c>
      <c r="D5681" t="s">
        <v>164</v>
      </c>
    </row>
    <row r="5682" spans="1:4" x14ac:dyDescent="0.35">
      <c r="A5682" s="204" t="s">
        <v>529</v>
      </c>
      <c r="B5682" t="s">
        <v>29</v>
      </c>
      <c r="C5682" s="201">
        <v>510915</v>
      </c>
      <c r="D5682" t="s">
        <v>163</v>
      </c>
    </row>
    <row r="5683" spans="1:4" x14ac:dyDescent="0.35">
      <c r="A5683" s="204" t="s">
        <v>529</v>
      </c>
      <c r="B5683" t="s">
        <v>29</v>
      </c>
      <c r="C5683" s="201">
        <v>510916</v>
      </c>
      <c r="D5683" t="s">
        <v>162</v>
      </c>
    </row>
    <row r="5684" spans="1:4" x14ac:dyDescent="0.35">
      <c r="A5684" s="204" t="s">
        <v>529</v>
      </c>
      <c r="B5684" t="s">
        <v>29</v>
      </c>
      <c r="C5684" s="201">
        <v>510919</v>
      </c>
      <c r="D5684" t="s">
        <v>161</v>
      </c>
    </row>
    <row r="5685" spans="1:4" x14ac:dyDescent="0.35">
      <c r="A5685" s="204" t="s">
        <v>529</v>
      </c>
      <c r="B5685" t="s">
        <v>29</v>
      </c>
      <c r="C5685" s="201">
        <v>510920</v>
      </c>
      <c r="D5685" t="s">
        <v>160</v>
      </c>
    </row>
    <row r="5686" spans="1:4" x14ac:dyDescent="0.35">
      <c r="A5686" s="204" t="s">
        <v>529</v>
      </c>
      <c r="B5686" t="s">
        <v>29</v>
      </c>
      <c r="C5686" s="201">
        <v>511009</v>
      </c>
      <c r="D5686" t="s">
        <v>159</v>
      </c>
    </row>
    <row r="5687" spans="1:4" x14ac:dyDescent="0.35">
      <c r="A5687" s="204" t="s">
        <v>529</v>
      </c>
      <c r="B5687" t="s">
        <v>29</v>
      </c>
      <c r="C5687" s="201">
        <v>511012</v>
      </c>
      <c r="D5687" t="s">
        <v>158</v>
      </c>
    </row>
    <row r="5688" spans="1:4" x14ac:dyDescent="0.35">
      <c r="A5688" s="204" t="s">
        <v>529</v>
      </c>
      <c r="B5688" t="s">
        <v>29</v>
      </c>
      <c r="C5688" s="201">
        <v>511504</v>
      </c>
      <c r="D5688" t="s">
        <v>157</v>
      </c>
    </row>
    <row r="5689" spans="1:4" x14ac:dyDescent="0.35">
      <c r="A5689" s="204" t="s">
        <v>529</v>
      </c>
      <c r="B5689" t="s">
        <v>29</v>
      </c>
      <c r="C5689" s="201">
        <v>511802</v>
      </c>
      <c r="D5689" t="s">
        <v>344</v>
      </c>
    </row>
    <row r="5690" spans="1:4" x14ac:dyDescent="0.35">
      <c r="A5690" s="204" t="s">
        <v>529</v>
      </c>
      <c r="B5690" t="s">
        <v>29</v>
      </c>
      <c r="C5690" s="201">
        <v>511803</v>
      </c>
      <c r="D5690" t="s">
        <v>343</v>
      </c>
    </row>
    <row r="5691" spans="1:4" x14ac:dyDescent="0.35">
      <c r="A5691" s="204" t="s">
        <v>529</v>
      </c>
      <c r="B5691" t="s">
        <v>29</v>
      </c>
      <c r="C5691" s="201">
        <v>511804</v>
      </c>
      <c r="D5691" t="s">
        <v>342</v>
      </c>
    </row>
    <row r="5692" spans="1:4" x14ac:dyDescent="0.35">
      <c r="A5692" s="204" t="s">
        <v>529</v>
      </c>
      <c r="B5692" t="s">
        <v>29</v>
      </c>
      <c r="C5692" s="201">
        <v>512201</v>
      </c>
      <c r="D5692" t="s">
        <v>156</v>
      </c>
    </row>
    <row r="5693" spans="1:4" x14ac:dyDescent="0.35">
      <c r="A5693" s="204" t="s">
        <v>529</v>
      </c>
      <c r="B5693" t="s">
        <v>29</v>
      </c>
      <c r="C5693" s="201">
        <v>512202</v>
      </c>
      <c r="D5693" t="s">
        <v>155</v>
      </c>
    </row>
    <row r="5694" spans="1:4" x14ac:dyDescent="0.35">
      <c r="A5694" s="204" t="s">
        <v>529</v>
      </c>
      <c r="B5694" t="s">
        <v>29</v>
      </c>
      <c r="C5694" s="201">
        <v>512206</v>
      </c>
      <c r="D5694" t="s">
        <v>154</v>
      </c>
    </row>
    <row r="5695" spans="1:4" x14ac:dyDescent="0.35">
      <c r="A5695" s="204" t="s">
        <v>529</v>
      </c>
      <c r="B5695" t="s">
        <v>29</v>
      </c>
      <c r="C5695" s="201">
        <v>512207</v>
      </c>
      <c r="D5695" t="s">
        <v>341</v>
      </c>
    </row>
    <row r="5696" spans="1:4" x14ac:dyDescent="0.35">
      <c r="A5696" s="204" t="s">
        <v>529</v>
      </c>
      <c r="B5696" t="s">
        <v>29</v>
      </c>
      <c r="C5696" s="201">
        <v>512208</v>
      </c>
      <c r="D5696" t="s">
        <v>340</v>
      </c>
    </row>
    <row r="5697" spans="1:4" x14ac:dyDescent="0.35">
      <c r="A5697" s="204" t="s">
        <v>529</v>
      </c>
      <c r="B5697" t="s">
        <v>29</v>
      </c>
      <c r="C5697" s="201">
        <v>512209</v>
      </c>
      <c r="D5697" t="s">
        <v>339</v>
      </c>
    </row>
    <row r="5698" spans="1:4" x14ac:dyDescent="0.35">
      <c r="A5698" s="204" t="s">
        <v>529</v>
      </c>
      <c r="B5698" t="s">
        <v>29</v>
      </c>
      <c r="C5698" s="201">
        <v>512212</v>
      </c>
      <c r="D5698" t="s">
        <v>338</v>
      </c>
    </row>
    <row r="5699" spans="1:4" x14ac:dyDescent="0.35">
      <c r="A5699" s="204" t="s">
        <v>529</v>
      </c>
      <c r="B5699" t="s">
        <v>29</v>
      </c>
      <c r="C5699" s="201">
        <v>512213</v>
      </c>
      <c r="D5699" t="s">
        <v>153</v>
      </c>
    </row>
    <row r="5700" spans="1:4" x14ac:dyDescent="0.35">
      <c r="A5700" s="204" t="s">
        <v>529</v>
      </c>
      <c r="B5700" t="s">
        <v>29</v>
      </c>
      <c r="C5700" s="201">
        <v>512604</v>
      </c>
      <c r="D5700" t="s">
        <v>151</v>
      </c>
    </row>
    <row r="5701" spans="1:4" x14ac:dyDescent="0.35">
      <c r="A5701" s="204" t="s">
        <v>529</v>
      </c>
      <c r="B5701" t="s">
        <v>29</v>
      </c>
      <c r="C5701" s="201">
        <v>512605</v>
      </c>
      <c r="D5701" t="s">
        <v>337</v>
      </c>
    </row>
    <row r="5702" spans="1:4" x14ac:dyDescent="0.35">
      <c r="A5702" s="204" t="s">
        <v>529</v>
      </c>
      <c r="B5702" t="s">
        <v>29</v>
      </c>
      <c r="C5702" s="201">
        <v>513101</v>
      </c>
      <c r="D5702" t="s">
        <v>336</v>
      </c>
    </row>
    <row r="5703" spans="1:4" x14ac:dyDescent="0.35">
      <c r="A5703" s="204" t="s">
        <v>529</v>
      </c>
      <c r="B5703" t="s">
        <v>29</v>
      </c>
      <c r="C5703" s="201">
        <v>513103</v>
      </c>
      <c r="D5703" t="s">
        <v>335</v>
      </c>
    </row>
    <row r="5704" spans="1:4" x14ac:dyDescent="0.35">
      <c r="A5704" s="204" t="s">
        <v>529</v>
      </c>
      <c r="B5704" t="s">
        <v>29</v>
      </c>
      <c r="C5704" s="201">
        <v>513104</v>
      </c>
      <c r="D5704" t="s">
        <v>334</v>
      </c>
    </row>
    <row r="5705" spans="1:4" x14ac:dyDescent="0.35">
      <c r="A5705" s="204" t="s">
        <v>529</v>
      </c>
      <c r="B5705" t="s">
        <v>29</v>
      </c>
      <c r="C5705" s="201">
        <v>513206</v>
      </c>
      <c r="D5705" t="s">
        <v>333</v>
      </c>
    </row>
    <row r="5706" spans="1:4" x14ac:dyDescent="0.35">
      <c r="A5706" s="204" t="s">
        <v>529</v>
      </c>
      <c r="B5706" t="s">
        <v>29</v>
      </c>
      <c r="C5706" s="201">
        <v>513501</v>
      </c>
      <c r="D5706" t="s">
        <v>150</v>
      </c>
    </row>
    <row r="5707" spans="1:4" x14ac:dyDescent="0.35">
      <c r="A5707" s="204" t="s">
        <v>529</v>
      </c>
      <c r="B5707" t="s">
        <v>29</v>
      </c>
      <c r="C5707" s="201">
        <v>513502</v>
      </c>
      <c r="D5707" t="s">
        <v>149</v>
      </c>
    </row>
    <row r="5708" spans="1:4" x14ac:dyDescent="0.35">
      <c r="A5708" s="204" t="s">
        <v>529</v>
      </c>
      <c r="B5708" t="s">
        <v>29</v>
      </c>
      <c r="C5708" s="201">
        <v>513503</v>
      </c>
      <c r="D5708" t="s">
        <v>148</v>
      </c>
    </row>
    <row r="5709" spans="1:4" x14ac:dyDescent="0.35">
      <c r="A5709" s="204" t="s">
        <v>529</v>
      </c>
      <c r="B5709" t="s">
        <v>29</v>
      </c>
      <c r="C5709" s="201">
        <v>513599</v>
      </c>
      <c r="D5709" t="s">
        <v>147</v>
      </c>
    </row>
    <row r="5710" spans="1:4" x14ac:dyDescent="0.35">
      <c r="A5710" s="204" t="s">
        <v>529</v>
      </c>
      <c r="B5710" t="s">
        <v>29</v>
      </c>
      <c r="C5710" s="201">
        <v>513801</v>
      </c>
      <c r="D5710" t="s">
        <v>146</v>
      </c>
    </row>
    <row r="5711" spans="1:4" x14ac:dyDescent="0.35">
      <c r="A5711" s="204" t="s">
        <v>529</v>
      </c>
      <c r="B5711" t="s">
        <v>29</v>
      </c>
      <c r="C5711" s="201">
        <v>513901</v>
      </c>
      <c r="D5711" t="s">
        <v>332</v>
      </c>
    </row>
    <row r="5712" spans="1:4" x14ac:dyDescent="0.35">
      <c r="A5712" s="204" t="s">
        <v>529</v>
      </c>
      <c r="B5712" t="s">
        <v>29</v>
      </c>
      <c r="C5712" s="201">
        <v>513999</v>
      </c>
      <c r="D5712" t="s">
        <v>144</v>
      </c>
    </row>
    <row r="5713" spans="1:4" x14ac:dyDescent="0.35">
      <c r="A5713" s="204" t="s">
        <v>529</v>
      </c>
      <c r="B5713" t="s">
        <v>29</v>
      </c>
      <c r="C5713" s="201">
        <v>520201</v>
      </c>
      <c r="D5713" t="s">
        <v>143</v>
      </c>
    </row>
    <row r="5714" spans="1:4" x14ac:dyDescent="0.35">
      <c r="A5714" s="204" t="s">
        <v>529</v>
      </c>
      <c r="B5714" t="s">
        <v>29</v>
      </c>
      <c r="C5714" s="201">
        <v>520203</v>
      </c>
      <c r="D5714" t="s">
        <v>142</v>
      </c>
    </row>
    <row r="5715" spans="1:4" x14ac:dyDescent="0.35">
      <c r="A5715" s="204" t="s">
        <v>529</v>
      </c>
      <c r="B5715" t="s">
        <v>29</v>
      </c>
      <c r="C5715" s="201">
        <v>520205</v>
      </c>
      <c r="D5715" t="s">
        <v>140</v>
      </c>
    </row>
    <row r="5716" spans="1:4" x14ac:dyDescent="0.35">
      <c r="A5716" s="204" t="s">
        <v>529</v>
      </c>
      <c r="B5716" t="s">
        <v>29</v>
      </c>
      <c r="C5716" s="201">
        <v>520213</v>
      </c>
      <c r="D5716" t="s">
        <v>137</v>
      </c>
    </row>
    <row r="5717" spans="1:4" x14ac:dyDescent="0.35">
      <c r="A5717" s="204" t="s">
        <v>529</v>
      </c>
      <c r="B5717" t="s">
        <v>29</v>
      </c>
      <c r="C5717" s="201">
        <v>520216</v>
      </c>
      <c r="D5717" t="s">
        <v>136</v>
      </c>
    </row>
    <row r="5718" spans="1:4" x14ac:dyDescent="0.35">
      <c r="A5718" s="204" t="s">
        <v>529</v>
      </c>
      <c r="B5718" t="s">
        <v>29</v>
      </c>
      <c r="C5718" s="201">
        <v>520406</v>
      </c>
      <c r="D5718" t="s">
        <v>331</v>
      </c>
    </row>
    <row r="5719" spans="1:4" x14ac:dyDescent="0.35">
      <c r="A5719" s="204" t="s">
        <v>529</v>
      </c>
      <c r="B5719" t="s">
        <v>29</v>
      </c>
      <c r="C5719" s="201">
        <v>520408</v>
      </c>
      <c r="D5719" t="s">
        <v>330</v>
      </c>
    </row>
    <row r="5720" spans="1:4" x14ac:dyDescent="0.35">
      <c r="A5720" s="204" t="s">
        <v>529</v>
      </c>
      <c r="B5720" t="s">
        <v>29</v>
      </c>
      <c r="C5720" s="201">
        <v>520410</v>
      </c>
      <c r="D5720" t="s">
        <v>329</v>
      </c>
    </row>
    <row r="5721" spans="1:4" x14ac:dyDescent="0.35">
      <c r="A5721" s="204" t="s">
        <v>529</v>
      </c>
      <c r="B5721" t="s">
        <v>29</v>
      </c>
      <c r="C5721" s="201">
        <v>520411</v>
      </c>
      <c r="D5721" t="s">
        <v>328</v>
      </c>
    </row>
    <row r="5722" spans="1:4" x14ac:dyDescent="0.35">
      <c r="A5722" s="204" t="s">
        <v>529</v>
      </c>
      <c r="B5722" t="s">
        <v>29</v>
      </c>
      <c r="C5722" s="201">
        <v>520803</v>
      </c>
      <c r="D5722" t="s">
        <v>327</v>
      </c>
    </row>
    <row r="5723" spans="1:4" x14ac:dyDescent="0.35">
      <c r="A5723" s="204" t="s">
        <v>529</v>
      </c>
      <c r="B5723" t="s">
        <v>29</v>
      </c>
      <c r="C5723" s="201">
        <v>520901</v>
      </c>
      <c r="D5723" t="s">
        <v>133</v>
      </c>
    </row>
    <row r="5724" spans="1:4" x14ac:dyDescent="0.35">
      <c r="A5724" s="204" t="s">
        <v>529</v>
      </c>
      <c r="B5724" t="s">
        <v>29</v>
      </c>
      <c r="C5724" s="201">
        <v>520904</v>
      </c>
      <c r="D5724" t="s">
        <v>132</v>
      </c>
    </row>
    <row r="5725" spans="1:4" x14ac:dyDescent="0.35">
      <c r="A5725" s="204" t="s">
        <v>529</v>
      </c>
      <c r="B5725" t="s">
        <v>29</v>
      </c>
      <c r="C5725" s="201">
        <v>520905</v>
      </c>
      <c r="D5725" t="s">
        <v>131</v>
      </c>
    </row>
    <row r="5726" spans="1:4" x14ac:dyDescent="0.35">
      <c r="A5726" s="204" t="s">
        <v>529</v>
      </c>
      <c r="B5726" t="s">
        <v>29</v>
      </c>
      <c r="C5726" s="201">
        <v>520906</v>
      </c>
      <c r="D5726" t="s">
        <v>130</v>
      </c>
    </row>
    <row r="5727" spans="1:4" x14ac:dyDescent="0.35">
      <c r="A5727" s="204" t="s">
        <v>529</v>
      </c>
      <c r="B5727" t="s">
        <v>29</v>
      </c>
      <c r="C5727" s="201">
        <v>520907</v>
      </c>
      <c r="D5727" t="s">
        <v>326</v>
      </c>
    </row>
    <row r="5728" spans="1:4" x14ac:dyDescent="0.35">
      <c r="A5728" s="204" t="s">
        <v>529</v>
      </c>
      <c r="B5728" t="s">
        <v>29</v>
      </c>
      <c r="C5728" s="201">
        <v>520908</v>
      </c>
      <c r="D5728" t="s">
        <v>325</v>
      </c>
    </row>
    <row r="5729" spans="1:4" x14ac:dyDescent="0.35">
      <c r="A5729" s="204" t="s">
        <v>529</v>
      </c>
      <c r="B5729" t="s">
        <v>29</v>
      </c>
      <c r="C5729" s="201">
        <v>520909</v>
      </c>
      <c r="D5729" t="s">
        <v>129</v>
      </c>
    </row>
    <row r="5730" spans="1:4" x14ac:dyDescent="0.35">
      <c r="A5730" s="204" t="s">
        <v>529</v>
      </c>
      <c r="B5730" t="s">
        <v>29</v>
      </c>
      <c r="C5730" s="201">
        <v>520910</v>
      </c>
      <c r="D5730" t="s">
        <v>128</v>
      </c>
    </row>
    <row r="5731" spans="1:4" x14ac:dyDescent="0.35">
      <c r="A5731" s="204" t="s">
        <v>529</v>
      </c>
      <c r="B5731" t="s">
        <v>29</v>
      </c>
      <c r="C5731" s="201">
        <v>520999</v>
      </c>
      <c r="D5731" t="s">
        <v>127</v>
      </c>
    </row>
    <row r="5732" spans="1:4" x14ac:dyDescent="0.35">
      <c r="A5732" s="204" t="s">
        <v>529</v>
      </c>
      <c r="B5732" t="s">
        <v>29</v>
      </c>
      <c r="C5732" s="201">
        <v>521001</v>
      </c>
      <c r="D5732" t="s">
        <v>126</v>
      </c>
    </row>
    <row r="5733" spans="1:4" x14ac:dyDescent="0.35">
      <c r="A5733" s="204" t="s">
        <v>529</v>
      </c>
      <c r="B5733" t="s">
        <v>29</v>
      </c>
      <c r="C5733" s="201">
        <v>521401</v>
      </c>
      <c r="D5733" t="s">
        <v>125</v>
      </c>
    </row>
    <row r="5734" spans="1:4" x14ac:dyDescent="0.35">
      <c r="A5734" s="204" t="s">
        <v>529</v>
      </c>
      <c r="B5734" t="s">
        <v>29</v>
      </c>
      <c r="C5734" s="201">
        <v>521501</v>
      </c>
      <c r="D5734" t="s">
        <v>324</v>
      </c>
    </row>
    <row r="5735" spans="1:4" x14ac:dyDescent="0.35">
      <c r="A5735" s="204" t="s">
        <v>529</v>
      </c>
      <c r="B5735" t="s">
        <v>29</v>
      </c>
      <c r="C5735" s="201">
        <v>521801</v>
      </c>
      <c r="D5735" t="s">
        <v>323</v>
      </c>
    </row>
    <row r="5736" spans="1:4" x14ac:dyDescent="0.35">
      <c r="A5736" s="204" t="s">
        <v>529</v>
      </c>
      <c r="B5736" t="s">
        <v>29</v>
      </c>
      <c r="C5736" s="201">
        <v>521803</v>
      </c>
      <c r="D5736" t="s">
        <v>124</v>
      </c>
    </row>
    <row r="5737" spans="1:4" x14ac:dyDescent="0.35">
      <c r="A5737" s="204" t="s">
        <v>529</v>
      </c>
      <c r="B5737" t="s">
        <v>29</v>
      </c>
      <c r="C5737" s="201">
        <v>521804</v>
      </c>
      <c r="D5737" t="s">
        <v>123</v>
      </c>
    </row>
    <row r="5738" spans="1:4" x14ac:dyDescent="0.35">
      <c r="A5738" s="204" t="s">
        <v>529</v>
      </c>
      <c r="B5738" t="s">
        <v>29</v>
      </c>
      <c r="C5738" s="201">
        <v>521899</v>
      </c>
      <c r="D5738" t="s">
        <v>122</v>
      </c>
    </row>
    <row r="5739" spans="1:4" x14ac:dyDescent="0.35">
      <c r="A5739" s="204" t="s">
        <v>529</v>
      </c>
      <c r="B5739" t="s">
        <v>29</v>
      </c>
      <c r="C5739" s="201">
        <v>521902</v>
      </c>
      <c r="D5739" t="s">
        <v>322</v>
      </c>
    </row>
    <row r="5740" spans="1:4" x14ac:dyDescent="0.35">
      <c r="A5740" s="204" t="s">
        <v>529</v>
      </c>
      <c r="B5740" t="s">
        <v>29</v>
      </c>
      <c r="C5740" s="201">
        <v>521904</v>
      </c>
      <c r="D5740" t="s">
        <v>321</v>
      </c>
    </row>
    <row r="5741" spans="1:4" x14ac:dyDescent="0.35">
      <c r="A5741" s="204" t="s">
        <v>529</v>
      </c>
      <c r="B5741" t="s">
        <v>29</v>
      </c>
      <c r="C5741" s="201">
        <v>521909</v>
      </c>
      <c r="D5741" t="s">
        <v>121</v>
      </c>
    </row>
    <row r="5742" spans="1:4" x14ac:dyDescent="0.35">
      <c r="A5742" s="204" t="s">
        <v>529</v>
      </c>
      <c r="B5742" t="s">
        <v>29</v>
      </c>
      <c r="C5742" s="201">
        <v>999999</v>
      </c>
      <c r="D5742" t="s">
        <v>120</v>
      </c>
    </row>
    <row r="5743" spans="1:4" x14ac:dyDescent="0.35">
      <c r="A5743" s="202">
        <v>240</v>
      </c>
      <c r="B5743" t="s">
        <v>30</v>
      </c>
      <c r="C5743" s="203" t="s">
        <v>320</v>
      </c>
      <c r="D5743" t="s">
        <v>319</v>
      </c>
    </row>
    <row r="5744" spans="1:4" x14ac:dyDescent="0.35">
      <c r="A5744" s="202">
        <v>240</v>
      </c>
      <c r="B5744" t="s">
        <v>30</v>
      </c>
      <c r="C5744" s="203" t="s">
        <v>314</v>
      </c>
      <c r="D5744" t="s">
        <v>313</v>
      </c>
    </row>
    <row r="5745" spans="1:4" x14ac:dyDescent="0.35">
      <c r="A5745" s="202">
        <v>240</v>
      </c>
      <c r="B5745" t="s">
        <v>30</v>
      </c>
      <c r="C5745" s="203" t="s">
        <v>312</v>
      </c>
      <c r="D5745" t="s">
        <v>311</v>
      </c>
    </row>
    <row r="5746" spans="1:4" x14ac:dyDescent="0.35">
      <c r="A5746" s="202">
        <v>240</v>
      </c>
      <c r="B5746" t="s">
        <v>30</v>
      </c>
      <c r="C5746" s="203" t="s">
        <v>453</v>
      </c>
      <c r="D5746" t="s">
        <v>452</v>
      </c>
    </row>
    <row r="5747" spans="1:4" x14ac:dyDescent="0.35">
      <c r="A5747" s="202">
        <v>240</v>
      </c>
      <c r="B5747" t="s">
        <v>30</v>
      </c>
      <c r="C5747" s="203" t="s">
        <v>451</v>
      </c>
      <c r="D5747" t="s">
        <v>450</v>
      </c>
    </row>
    <row r="5748" spans="1:4" x14ac:dyDescent="0.35">
      <c r="A5748" s="202">
        <v>240</v>
      </c>
      <c r="B5748" t="s">
        <v>30</v>
      </c>
      <c r="C5748" s="203" t="s">
        <v>449</v>
      </c>
      <c r="D5748" t="s">
        <v>448</v>
      </c>
    </row>
    <row r="5749" spans="1:4" x14ac:dyDescent="0.35">
      <c r="A5749" s="202">
        <v>240</v>
      </c>
      <c r="B5749" t="s">
        <v>30</v>
      </c>
      <c r="C5749" s="203" t="s">
        <v>447</v>
      </c>
      <c r="D5749" t="s">
        <v>446</v>
      </c>
    </row>
    <row r="5750" spans="1:4" x14ac:dyDescent="0.35">
      <c r="A5750" s="202">
        <v>240</v>
      </c>
      <c r="B5750" t="s">
        <v>30</v>
      </c>
      <c r="C5750" s="203" t="s">
        <v>445</v>
      </c>
      <c r="D5750" t="s">
        <v>444</v>
      </c>
    </row>
    <row r="5751" spans="1:4" x14ac:dyDescent="0.35">
      <c r="A5751" s="202">
        <v>240</v>
      </c>
      <c r="B5751" t="s">
        <v>30</v>
      </c>
      <c r="C5751" s="203" t="s">
        <v>443</v>
      </c>
      <c r="D5751" t="s">
        <v>442</v>
      </c>
    </row>
    <row r="5752" spans="1:4" x14ac:dyDescent="0.35">
      <c r="A5752" s="202">
        <v>240</v>
      </c>
      <c r="B5752" t="s">
        <v>30</v>
      </c>
      <c r="C5752" s="203" t="s">
        <v>310</v>
      </c>
      <c r="D5752" t="s">
        <v>309</v>
      </c>
    </row>
    <row r="5753" spans="1:4" x14ac:dyDescent="0.35">
      <c r="A5753" s="202">
        <v>240</v>
      </c>
      <c r="B5753" t="s">
        <v>30</v>
      </c>
      <c r="C5753" s="203" t="s">
        <v>306</v>
      </c>
      <c r="D5753" t="s">
        <v>305</v>
      </c>
    </row>
    <row r="5754" spans="1:4" x14ac:dyDescent="0.35">
      <c r="A5754" s="202">
        <v>240</v>
      </c>
      <c r="B5754" t="s">
        <v>30</v>
      </c>
      <c r="C5754" s="203" t="s">
        <v>304</v>
      </c>
      <c r="D5754" t="s">
        <v>303</v>
      </c>
    </row>
    <row r="5755" spans="1:4" x14ac:dyDescent="0.35">
      <c r="A5755" s="202">
        <v>240</v>
      </c>
      <c r="B5755" t="s">
        <v>30</v>
      </c>
      <c r="C5755" s="203" t="s">
        <v>405</v>
      </c>
      <c r="D5755" t="s">
        <v>404</v>
      </c>
    </row>
    <row r="5756" spans="1:4" x14ac:dyDescent="0.35">
      <c r="A5756" s="202">
        <v>240</v>
      </c>
      <c r="B5756" t="s">
        <v>30</v>
      </c>
      <c r="C5756" s="203" t="s">
        <v>403</v>
      </c>
      <c r="D5756" t="s">
        <v>402</v>
      </c>
    </row>
    <row r="5757" spans="1:4" x14ac:dyDescent="0.35">
      <c r="A5757" s="202">
        <v>240</v>
      </c>
      <c r="B5757" t="s">
        <v>30</v>
      </c>
      <c r="C5757" s="203" t="s">
        <v>302</v>
      </c>
      <c r="D5757" t="s">
        <v>301</v>
      </c>
    </row>
    <row r="5758" spans="1:4" x14ac:dyDescent="0.35">
      <c r="A5758" s="202">
        <v>240</v>
      </c>
      <c r="B5758" t="s">
        <v>30</v>
      </c>
      <c r="C5758" s="203" t="s">
        <v>300</v>
      </c>
      <c r="D5758" t="s">
        <v>299</v>
      </c>
    </row>
    <row r="5759" spans="1:4" x14ac:dyDescent="0.35">
      <c r="A5759" s="202">
        <v>240</v>
      </c>
      <c r="B5759" t="s">
        <v>30</v>
      </c>
      <c r="C5759" s="203" t="s">
        <v>399</v>
      </c>
      <c r="D5759" t="s">
        <v>398</v>
      </c>
    </row>
    <row r="5760" spans="1:4" x14ac:dyDescent="0.35">
      <c r="A5760" s="202">
        <v>240</v>
      </c>
      <c r="B5760" t="s">
        <v>30</v>
      </c>
      <c r="C5760" s="201">
        <v>110103</v>
      </c>
      <c r="D5760" t="s">
        <v>292</v>
      </c>
    </row>
    <row r="5761" spans="1:4" x14ac:dyDescent="0.35">
      <c r="A5761" s="202">
        <v>240</v>
      </c>
      <c r="B5761" t="s">
        <v>30</v>
      </c>
      <c r="C5761" s="201">
        <v>110201</v>
      </c>
      <c r="D5761" t="s">
        <v>291</v>
      </c>
    </row>
    <row r="5762" spans="1:4" x14ac:dyDescent="0.35">
      <c r="A5762" s="202">
        <v>240</v>
      </c>
      <c r="B5762" t="s">
        <v>30</v>
      </c>
      <c r="C5762" s="201">
        <v>110202</v>
      </c>
      <c r="D5762" t="s">
        <v>290</v>
      </c>
    </row>
    <row r="5763" spans="1:4" x14ac:dyDescent="0.35">
      <c r="A5763" s="202">
        <v>240</v>
      </c>
      <c r="B5763" t="s">
        <v>30</v>
      </c>
      <c r="C5763" s="201">
        <v>110301</v>
      </c>
      <c r="D5763" t="s">
        <v>289</v>
      </c>
    </row>
    <row r="5764" spans="1:4" x14ac:dyDescent="0.35">
      <c r="A5764" s="202">
        <v>240</v>
      </c>
      <c r="B5764" t="s">
        <v>30</v>
      </c>
      <c r="C5764" s="201">
        <v>110501</v>
      </c>
      <c r="D5764" t="s">
        <v>395</v>
      </c>
    </row>
    <row r="5765" spans="1:4" x14ac:dyDescent="0.35">
      <c r="A5765" s="202">
        <v>240</v>
      </c>
      <c r="B5765" t="s">
        <v>30</v>
      </c>
      <c r="C5765" s="201">
        <v>110701</v>
      </c>
      <c r="D5765" t="s">
        <v>394</v>
      </c>
    </row>
    <row r="5766" spans="1:4" x14ac:dyDescent="0.35">
      <c r="A5766" s="202">
        <v>240</v>
      </c>
      <c r="B5766" t="s">
        <v>30</v>
      </c>
      <c r="C5766" s="201">
        <v>110802</v>
      </c>
      <c r="D5766" t="s">
        <v>288</v>
      </c>
    </row>
    <row r="5767" spans="1:4" x14ac:dyDescent="0.35">
      <c r="A5767" s="202">
        <v>240</v>
      </c>
      <c r="B5767" t="s">
        <v>30</v>
      </c>
      <c r="C5767" s="201">
        <v>110901</v>
      </c>
      <c r="D5767" t="s">
        <v>393</v>
      </c>
    </row>
    <row r="5768" spans="1:4" x14ac:dyDescent="0.35">
      <c r="A5768" s="202">
        <v>240</v>
      </c>
      <c r="B5768" t="s">
        <v>30</v>
      </c>
      <c r="C5768" s="201">
        <v>110902</v>
      </c>
      <c r="D5768" t="s">
        <v>392</v>
      </c>
    </row>
    <row r="5769" spans="1:4" x14ac:dyDescent="0.35">
      <c r="A5769" s="202">
        <v>240</v>
      </c>
      <c r="B5769" t="s">
        <v>30</v>
      </c>
      <c r="C5769" s="201">
        <v>111001</v>
      </c>
      <c r="D5769" t="s">
        <v>287</v>
      </c>
    </row>
    <row r="5770" spans="1:4" x14ac:dyDescent="0.35">
      <c r="A5770" s="202">
        <v>240</v>
      </c>
      <c r="B5770" t="s">
        <v>30</v>
      </c>
      <c r="C5770" s="201">
        <v>111002</v>
      </c>
      <c r="D5770" t="s">
        <v>286</v>
      </c>
    </row>
    <row r="5771" spans="1:4" x14ac:dyDescent="0.35">
      <c r="A5771" s="202">
        <v>240</v>
      </c>
      <c r="B5771" t="s">
        <v>30</v>
      </c>
      <c r="C5771" s="201">
        <v>111003</v>
      </c>
      <c r="D5771" t="s">
        <v>285</v>
      </c>
    </row>
    <row r="5772" spans="1:4" x14ac:dyDescent="0.35">
      <c r="A5772" s="202">
        <v>240</v>
      </c>
      <c r="B5772" t="s">
        <v>30</v>
      </c>
      <c r="C5772" s="201">
        <v>111006</v>
      </c>
      <c r="D5772" t="s">
        <v>284</v>
      </c>
    </row>
    <row r="5773" spans="1:4" x14ac:dyDescent="0.35">
      <c r="A5773" s="202">
        <v>240</v>
      </c>
      <c r="B5773" t="s">
        <v>30</v>
      </c>
      <c r="C5773" s="201">
        <v>120412</v>
      </c>
      <c r="D5773" t="s">
        <v>278</v>
      </c>
    </row>
    <row r="5774" spans="1:4" x14ac:dyDescent="0.35">
      <c r="A5774" s="202">
        <v>240</v>
      </c>
      <c r="B5774" t="s">
        <v>30</v>
      </c>
      <c r="C5774" s="201">
        <v>120500</v>
      </c>
      <c r="D5774" t="s">
        <v>275</v>
      </c>
    </row>
    <row r="5775" spans="1:4" x14ac:dyDescent="0.35">
      <c r="A5775" s="202">
        <v>240</v>
      </c>
      <c r="B5775" t="s">
        <v>30</v>
      </c>
      <c r="C5775" s="201">
        <v>120501</v>
      </c>
      <c r="D5775" t="s">
        <v>274</v>
      </c>
    </row>
    <row r="5776" spans="1:4" x14ac:dyDescent="0.35">
      <c r="A5776" s="202">
        <v>240</v>
      </c>
      <c r="B5776" t="s">
        <v>30</v>
      </c>
      <c r="C5776" s="201">
        <v>120503</v>
      </c>
      <c r="D5776" t="s">
        <v>273</v>
      </c>
    </row>
    <row r="5777" spans="1:4" x14ac:dyDescent="0.35">
      <c r="A5777" s="202">
        <v>240</v>
      </c>
      <c r="B5777" t="s">
        <v>30</v>
      </c>
      <c r="C5777" s="201">
        <v>120504</v>
      </c>
      <c r="D5777" t="s">
        <v>272</v>
      </c>
    </row>
    <row r="5778" spans="1:4" x14ac:dyDescent="0.35">
      <c r="A5778" s="202">
        <v>240</v>
      </c>
      <c r="B5778" t="s">
        <v>30</v>
      </c>
      <c r="C5778" s="201">
        <v>120507</v>
      </c>
      <c r="D5778" t="s">
        <v>271</v>
      </c>
    </row>
    <row r="5779" spans="1:4" x14ac:dyDescent="0.35">
      <c r="A5779" s="202">
        <v>240</v>
      </c>
      <c r="B5779" t="s">
        <v>30</v>
      </c>
      <c r="C5779" s="201">
        <v>120509</v>
      </c>
      <c r="D5779" t="s">
        <v>270</v>
      </c>
    </row>
    <row r="5780" spans="1:4" x14ac:dyDescent="0.35">
      <c r="A5780" s="202">
        <v>240</v>
      </c>
      <c r="B5780" t="s">
        <v>30</v>
      </c>
      <c r="C5780" s="201">
        <v>120510</v>
      </c>
      <c r="D5780" t="s">
        <v>269</v>
      </c>
    </row>
    <row r="5781" spans="1:4" x14ac:dyDescent="0.35">
      <c r="A5781" s="202">
        <v>240</v>
      </c>
      <c r="B5781" t="s">
        <v>30</v>
      </c>
      <c r="C5781" s="201">
        <v>120601</v>
      </c>
      <c r="D5781" t="s">
        <v>391</v>
      </c>
    </row>
    <row r="5782" spans="1:4" x14ac:dyDescent="0.35">
      <c r="A5782" s="202">
        <v>240</v>
      </c>
      <c r="B5782" t="s">
        <v>30</v>
      </c>
      <c r="C5782" s="201">
        <v>120602</v>
      </c>
      <c r="D5782" t="s">
        <v>390</v>
      </c>
    </row>
    <row r="5783" spans="1:4" x14ac:dyDescent="0.35">
      <c r="A5783" s="202">
        <v>240</v>
      </c>
      <c r="B5783" t="s">
        <v>30</v>
      </c>
      <c r="C5783" s="201">
        <v>129999</v>
      </c>
      <c r="D5783" t="s">
        <v>528</v>
      </c>
    </row>
    <row r="5784" spans="1:4" x14ac:dyDescent="0.35">
      <c r="A5784" s="202">
        <v>240</v>
      </c>
      <c r="B5784" t="s">
        <v>30</v>
      </c>
      <c r="C5784" s="201">
        <v>130201</v>
      </c>
      <c r="D5784" t="s">
        <v>389</v>
      </c>
    </row>
    <row r="5785" spans="1:4" x14ac:dyDescent="0.35">
      <c r="A5785" s="202">
        <v>240</v>
      </c>
      <c r="B5785" t="s">
        <v>30</v>
      </c>
      <c r="C5785" s="201">
        <v>131102</v>
      </c>
      <c r="D5785" t="s">
        <v>268</v>
      </c>
    </row>
    <row r="5786" spans="1:4" x14ac:dyDescent="0.35">
      <c r="A5786" s="202">
        <v>240</v>
      </c>
      <c r="B5786" t="s">
        <v>30</v>
      </c>
      <c r="C5786" s="201">
        <v>131199</v>
      </c>
      <c r="D5786" t="s">
        <v>267</v>
      </c>
    </row>
    <row r="5787" spans="1:4" x14ac:dyDescent="0.35">
      <c r="A5787" s="202">
        <v>240</v>
      </c>
      <c r="B5787" t="s">
        <v>30</v>
      </c>
      <c r="C5787" s="201">
        <v>131201</v>
      </c>
      <c r="D5787" t="s">
        <v>388</v>
      </c>
    </row>
    <row r="5788" spans="1:4" x14ac:dyDescent="0.35">
      <c r="A5788" s="202">
        <v>240</v>
      </c>
      <c r="B5788" t="s">
        <v>30</v>
      </c>
      <c r="C5788" s="201">
        <v>131206</v>
      </c>
      <c r="D5788" t="s">
        <v>387</v>
      </c>
    </row>
    <row r="5789" spans="1:4" x14ac:dyDescent="0.35">
      <c r="A5789" s="202">
        <v>240</v>
      </c>
      <c r="B5789" t="s">
        <v>30</v>
      </c>
      <c r="C5789" s="201">
        <v>131207</v>
      </c>
      <c r="D5789" t="s">
        <v>386</v>
      </c>
    </row>
    <row r="5790" spans="1:4" x14ac:dyDescent="0.35">
      <c r="A5790" s="202">
        <v>240</v>
      </c>
      <c r="B5790" t="s">
        <v>30</v>
      </c>
      <c r="C5790" s="201">
        <v>131208</v>
      </c>
      <c r="D5790" t="s">
        <v>385</v>
      </c>
    </row>
    <row r="5791" spans="1:4" x14ac:dyDescent="0.35">
      <c r="A5791" s="202">
        <v>240</v>
      </c>
      <c r="B5791" t="s">
        <v>30</v>
      </c>
      <c r="C5791" s="201">
        <v>131209</v>
      </c>
      <c r="D5791" t="s">
        <v>384</v>
      </c>
    </row>
    <row r="5792" spans="1:4" x14ac:dyDescent="0.35">
      <c r="A5792" s="202">
        <v>240</v>
      </c>
      <c r="B5792" t="s">
        <v>30</v>
      </c>
      <c r="C5792" s="201">
        <v>131210</v>
      </c>
      <c r="D5792" t="s">
        <v>383</v>
      </c>
    </row>
    <row r="5793" spans="1:4" x14ac:dyDescent="0.35">
      <c r="A5793" s="202">
        <v>240</v>
      </c>
      <c r="B5793" t="s">
        <v>30</v>
      </c>
      <c r="C5793" s="201">
        <v>131211</v>
      </c>
      <c r="D5793" t="s">
        <v>382</v>
      </c>
    </row>
    <row r="5794" spans="1:4" x14ac:dyDescent="0.35">
      <c r="A5794" s="202">
        <v>240</v>
      </c>
      <c r="B5794" t="s">
        <v>30</v>
      </c>
      <c r="C5794" s="201">
        <v>131212</v>
      </c>
      <c r="D5794" t="s">
        <v>381</v>
      </c>
    </row>
    <row r="5795" spans="1:4" x14ac:dyDescent="0.35">
      <c r="A5795" s="202">
        <v>240</v>
      </c>
      <c r="B5795" t="s">
        <v>30</v>
      </c>
      <c r="C5795" s="201">
        <v>131314</v>
      </c>
      <c r="D5795" t="s">
        <v>425</v>
      </c>
    </row>
    <row r="5796" spans="1:4" x14ac:dyDescent="0.35">
      <c r="A5796" s="202">
        <v>240</v>
      </c>
      <c r="B5796" t="s">
        <v>30</v>
      </c>
      <c r="C5796" s="201">
        <v>131401</v>
      </c>
      <c r="D5796" t="s">
        <v>380</v>
      </c>
    </row>
    <row r="5797" spans="1:4" x14ac:dyDescent="0.35">
      <c r="A5797" s="202">
        <v>240</v>
      </c>
      <c r="B5797" t="s">
        <v>30</v>
      </c>
      <c r="C5797" s="201">
        <v>131402</v>
      </c>
      <c r="D5797" t="s">
        <v>379</v>
      </c>
    </row>
    <row r="5798" spans="1:4" x14ac:dyDescent="0.35">
      <c r="A5798" s="202">
        <v>240</v>
      </c>
      <c r="B5798" t="s">
        <v>30</v>
      </c>
      <c r="C5798" s="201">
        <v>131499</v>
      </c>
      <c r="D5798" t="s">
        <v>378</v>
      </c>
    </row>
    <row r="5799" spans="1:4" x14ac:dyDescent="0.35">
      <c r="A5799" s="202">
        <v>240</v>
      </c>
      <c r="B5799" t="s">
        <v>30</v>
      </c>
      <c r="C5799" s="201">
        <v>150000</v>
      </c>
      <c r="D5799" t="s">
        <v>471</v>
      </c>
    </row>
    <row r="5800" spans="1:4" x14ac:dyDescent="0.35">
      <c r="A5800" s="202">
        <v>240</v>
      </c>
      <c r="B5800" t="s">
        <v>30</v>
      </c>
      <c r="C5800" s="201">
        <v>150303</v>
      </c>
      <c r="D5800" t="s">
        <v>377</v>
      </c>
    </row>
    <row r="5801" spans="1:4" x14ac:dyDescent="0.35">
      <c r="A5801" s="202">
        <v>240</v>
      </c>
      <c r="B5801" t="s">
        <v>30</v>
      </c>
      <c r="C5801" s="201">
        <v>150305</v>
      </c>
      <c r="D5801" t="s">
        <v>470</v>
      </c>
    </row>
    <row r="5802" spans="1:4" x14ac:dyDescent="0.35">
      <c r="A5802" s="202">
        <v>240</v>
      </c>
      <c r="B5802" t="s">
        <v>30</v>
      </c>
      <c r="C5802" s="201">
        <v>150306</v>
      </c>
      <c r="D5802" t="s">
        <v>376</v>
      </c>
    </row>
    <row r="5803" spans="1:4" x14ac:dyDescent="0.35">
      <c r="A5803" s="202">
        <v>240</v>
      </c>
      <c r="B5803" t="s">
        <v>30</v>
      </c>
      <c r="C5803" s="201">
        <v>150399</v>
      </c>
      <c r="D5803" t="s">
        <v>469</v>
      </c>
    </row>
    <row r="5804" spans="1:4" x14ac:dyDescent="0.35">
      <c r="A5804" s="202">
        <v>240</v>
      </c>
      <c r="B5804" t="s">
        <v>30</v>
      </c>
      <c r="C5804" s="201">
        <v>150401</v>
      </c>
      <c r="D5804" t="s">
        <v>375</v>
      </c>
    </row>
    <row r="5805" spans="1:4" x14ac:dyDescent="0.35">
      <c r="A5805" s="202">
        <v>240</v>
      </c>
      <c r="B5805" t="s">
        <v>30</v>
      </c>
      <c r="C5805" s="201">
        <v>150406</v>
      </c>
      <c r="D5805" t="s">
        <v>467</v>
      </c>
    </row>
    <row r="5806" spans="1:4" x14ac:dyDescent="0.35">
      <c r="A5806" s="202">
        <v>240</v>
      </c>
      <c r="B5806" t="s">
        <v>30</v>
      </c>
      <c r="C5806" s="201">
        <v>150506</v>
      </c>
      <c r="D5806" t="s">
        <v>265</v>
      </c>
    </row>
    <row r="5807" spans="1:4" x14ac:dyDescent="0.35">
      <c r="A5807" s="202">
        <v>240</v>
      </c>
      <c r="B5807" t="s">
        <v>30</v>
      </c>
      <c r="C5807" s="201">
        <v>150507</v>
      </c>
      <c r="D5807" t="s">
        <v>264</v>
      </c>
    </row>
    <row r="5808" spans="1:4" x14ac:dyDescent="0.35">
      <c r="A5808" s="202">
        <v>240</v>
      </c>
      <c r="B5808" t="s">
        <v>30</v>
      </c>
      <c r="C5808" s="201">
        <v>150508</v>
      </c>
      <c r="D5808" t="s">
        <v>263</v>
      </c>
    </row>
    <row r="5809" spans="1:4" x14ac:dyDescent="0.35">
      <c r="A5809" s="202">
        <v>240</v>
      </c>
      <c r="B5809" t="s">
        <v>30</v>
      </c>
      <c r="C5809" s="201">
        <v>150616</v>
      </c>
      <c r="D5809" t="s">
        <v>466</v>
      </c>
    </row>
    <row r="5810" spans="1:4" x14ac:dyDescent="0.35">
      <c r="A5810" s="202">
        <v>240</v>
      </c>
      <c r="B5810" t="s">
        <v>30</v>
      </c>
      <c r="C5810" s="201">
        <v>150701</v>
      </c>
      <c r="D5810" t="s">
        <v>262</v>
      </c>
    </row>
    <row r="5811" spans="1:4" x14ac:dyDescent="0.35">
      <c r="A5811" s="202">
        <v>240</v>
      </c>
      <c r="B5811" t="s">
        <v>30</v>
      </c>
      <c r="C5811" s="201">
        <v>150705</v>
      </c>
      <c r="D5811" t="s">
        <v>261</v>
      </c>
    </row>
    <row r="5812" spans="1:4" x14ac:dyDescent="0.35">
      <c r="A5812" s="202">
        <v>240</v>
      </c>
      <c r="B5812" t="s">
        <v>30</v>
      </c>
      <c r="C5812" s="201">
        <v>150803</v>
      </c>
      <c r="D5812" t="s">
        <v>260</v>
      </c>
    </row>
    <row r="5813" spans="1:4" x14ac:dyDescent="0.35">
      <c r="A5813" s="202">
        <v>240</v>
      </c>
      <c r="B5813" t="s">
        <v>30</v>
      </c>
      <c r="C5813" s="201">
        <v>150807</v>
      </c>
      <c r="D5813" t="s">
        <v>259</v>
      </c>
    </row>
    <row r="5814" spans="1:4" x14ac:dyDescent="0.35">
      <c r="A5814" s="202">
        <v>240</v>
      </c>
      <c r="B5814" t="s">
        <v>30</v>
      </c>
      <c r="C5814" s="201">
        <v>151201</v>
      </c>
      <c r="D5814" t="s">
        <v>465</v>
      </c>
    </row>
    <row r="5815" spans="1:4" x14ac:dyDescent="0.35">
      <c r="A5815" s="202">
        <v>240</v>
      </c>
      <c r="B5815" t="s">
        <v>30</v>
      </c>
      <c r="C5815" s="201">
        <v>151202</v>
      </c>
      <c r="D5815" t="s">
        <v>464</v>
      </c>
    </row>
    <row r="5816" spans="1:4" x14ac:dyDescent="0.35">
      <c r="A5816" s="202">
        <v>240</v>
      </c>
      <c r="B5816" t="s">
        <v>30</v>
      </c>
      <c r="C5816" s="201">
        <v>190505</v>
      </c>
      <c r="D5816" t="s">
        <v>252</v>
      </c>
    </row>
    <row r="5817" spans="1:4" x14ac:dyDescent="0.35">
      <c r="A5817" s="202">
        <v>240</v>
      </c>
      <c r="B5817" t="s">
        <v>30</v>
      </c>
      <c r="C5817" s="201">
        <v>190708</v>
      </c>
      <c r="D5817" t="s">
        <v>371</v>
      </c>
    </row>
    <row r="5818" spans="1:4" x14ac:dyDescent="0.35">
      <c r="A5818" s="202">
        <v>240</v>
      </c>
      <c r="B5818" t="s">
        <v>30</v>
      </c>
      <c r="C5818" s="201">
        <v>260210</v>
      </c>
      <c r="D5818" t="s">
        <v>251</v>
      </c>
    </row>
    <row r="5819" spans="1:4" x14ac:dyDescent="0.35">
      <c r="A5819" s="202">
        <v>240</v>
      </c>
      <c r="B5819" t="s">
        <v>30</v>
      </c>
      <c r="C5819" s="201">
        <v>261006</v>
      </c>
      <c r="D5819" t="s">
        <v>250</v>
      </c>
    </row>
    <row r="5820" spans="1:4" x14ac:dyDescent="0.35">
      <c r="A5820" s="202">
        <v>240</v>
      </c>
      <c r="B5820" t="s">
        <v>30</v>
      </c>
      <c r="C5820" s="201">
        <v>302502</v>
      </c>
      <c r="D5820" t="s">
        <v>368</v>
      </c>
    </row>
    <row r="5821" spans="1:4" x14ac:dyDescent="0.35">
      <c r="A5821" s="202">
        <v>240</v>
      </c>
      <c r="B5821" t="s">
        <v>30</v>
      </c>
      <c r="C5821" s="201">
        <v>303301</v>
      </c>
      <c r="D5821" t="s">
        <v>248</v>
      </c>
    </row>
    <row r="5822" spans="1:4" x14ac:dyDescent="0.35">
      <c r="A5822" s="202">
        <v>240</v>
      </c>
      <c r="B5822" t="s">
        <v>30</v>
      </c>
      <c r="C5822" s="201">
        <v>303401</v>
      </c>
      <c r="D5822" t="s">
        <v>247</v>
      </c>
    </row>
    <row r="5823" spans="1:4" x14ac:dyDescent="0.35">
      <c r="A5823" s="202">
        <v>240</v>
      </c>
      <c r="B5823" t="s">
        <v>30</v>
      </c>
      <c r="C5823" s="201">
        <v>304101</v>
      </c>
      <c r="D5823" t="s">
        <v>246</v>
      </c>
    </row>
    <row r="5824" spans="1:4" x14ac:dyDescent="0.35">
      <c r="A5824" s="202">
        <v>240</v>
      </c>
      <c r="B5824" t="s">
        <v>30</v>
      </c>
      <c r="C5824" s="201">
        <v>304401</v>
      </c>
      <c r="D5824" t="s">
        <v>245</v>
      </c>
    </row>
    <row r="5825" spans="1:4" x14ac:dyDescent="0.35">
      <c r="A5825" s="202">
        <v>240</v>
      </c>
      <c r="B5825" t="s">
        <v>30</v>
      </c>
      <c r="C5825" s="201">
        <v>310302</v>
      </c>
      <c r="D5825" t="s">
        <v>434</v>
      </c>
    </row>
    <row r="5826" spans="1:4" x14ac:dyDescent="0.35">
      <c r="A5826" s="202">
        <v>240</v>
      </c>
      <c r="B5826" t="s">
        <v>30</v>
      </c>
      <c r="C5826" s="201">
        <v>310501</v>
      </c>
      <c r="D5826" t="s">
        <v>423</v>
      </c>
    </row>
    <row r="5827" spans="1:4" x14ac:dyDescent="0.35">
      <c r="A5827" s="202">
        <v>240</v>
      </c>
      <c r="B5827" t="s">
        <v>30</v>
      </c>
      <c r="C5827" s="201">
        <v>310504</v>
      </c>
      <c r="D5827" t="s">
        <v>422</v>
      </c>
    </row>
    <row r="5828" spans="1:4" x14ac:dyDescent="0.35">
      <c r="A5828" s="202">
        <v>240</v>
      </c>
      <c r="B5828" t="s">
        <v>30</v>
      </c>
      <c r="C5828" s="201">
        <v>310507</v>
      </c>
      <c r="D5828" t="s">
        <v>421</v>
      </c>
    </row>
    <row r="5829" spans="1:4" x14ac:dyDescent="0.35">
      <c r="A5829" s="202">
        <v>240</v>
      </c>
      <c r="B5829" t="s">
        <v>30</v>
      </c>
      <c r="C5829" s="201">
        <v>310601</v>
      </c>
      <c r="D5829" t="s">
        <v>367</v>
      </c>
    </row>
    <row r="5830" spans="1:4" x14ac:dyDescent="0.35">
      <c r="A5830" s="202">
        <v>240</v>
      </c>
      <c r="B5830" t="s">
        <v>30</v>
      </c>
      <c r="C5830" s="201">
        <v>400401</v>
      </c>
      <c r="D5830" t="s">
        <v>527</v>
      </c>
    </row>
    <row r="5831" spans="1:4" x14ac:dyDescent="0.35">
      <c r="A5831" s="202">
        <v>240</v>
      </c>
      <c r="B5831" t="s">
        <v>30</v>
      </c>
      <c r="C5831" s="201">
        <v>400509</v>
      </c>
      <c r="D5831" t="s">
        <v>244</v>
      </c>
    </row>
    <row r="5832" spans="1:4" x14ac:dyDescent="0.35">
      <c r="A5832" s="202">
        <v>240</v>
      </c>
      <c r="B5832" t="s">
        <v>30</v>
      </c>
      <c r="C5832" s="201">
        <v>401001</v>
      </c>
      <c r="D5832" t="s">
        <v>526</v>
      </c>
    </row>
    <row r="5833" spans="1:4" x14ac:dyDescent="0.35">
      <c r="A5833" s="202">
        <v>240</v>
      </c>
      <c r="B5833" t="s">
        <v>30</v>
      </c>
      <c r="C5833" s="201">
        <v>401002</v>
      </c>
      <c r="D5833" t="s">
        <v>525</v>
      </c>
    </row>
    <row r="5834" spans="1:4" x14ac:dyDescent="0.35">
      <c r="A5834" s="202">
        <v>240</v>
      </c>
      <c r="B5834" t="s">
        <v>30</v>
      </c>
      <c r="C5834" s="201">
        <v>410000</v>
      </c>
      <c r="D5834" t="s">
        <v>524</v>
      </c>
    </row>
    <row r="5835" spans="1:4" x14ac:dyDescent="0.35">
      <c r="A5835" s="202">
        <v>240</v>
      </c>
      <c r="B5835" t="s">
        <v>30</v>
      </c>
      <c r="C5835" s="201">
        <v>410303</v>
      </c>
      <c r="D5835" t="s">
        <v>365</v>
      </c>
    </row>
    <row r="5836" spans="1:4" x14ac:dyDescent="0.35">
      <c r="A5836" s="202">
        <v>240</v>
      </c>
      <c r="B5836" t="s">
        <v>30</v>
      </c>
      <c r="C5836" s="201">
        <v>410399</v>
      </c>
      <c r="D5836" t="s">
        <v>243</v>
      </c>
    </row>
    <row r="5837" spans="1:4" x14ac:dyDescent="0.35">
      <c r="A5837" s="202">
        <v>240</v>
      </c>
      <c r="B5837" t="s">
        <v>30</v>
      </c>
      <c r="C5837" s="201">
        <v>419999</v>
      </c>
      <c r="D5837" t="s">
        <v>242</v>
      </c>
    </row>
    <row r="5838" spans="1:4" x14ac:dyDescent="0.35">
      <c r="A5838" s="202">
        <v>240</v>
      </c>
      <c r="B5838" t="s">
        <v>30</v>
      </c>
      <c r="C5838" s="201">
        <v>430100</v>
      </c>
      <c r="D5838" t="s">
        <v>241</v>
      </c>
    </row>
    <row r="5839" spans="1:4" x14ac:dyDescent="0.35">
      <c r="A5839" s="202">
        <v>240</v>
      </c>
      <c r="B5839" t="s">
        <v>30</v>
      </c>
      <c r="C5839" s="201">
        <v>430104</v>
      </c>
      <c r="D5839" t="s">
        <v>238</v>
      </c>
    </row>
    <row r="5840" spans="1:4" x14ac:dyDescent="0.35">
      <c r="A5840" s="202">
        <v>240</v>
      </c>
      <c r="B5840" t="s">
        <v>30</v>
      </c>
      <c r="C5840" s="201">
        <v>430107</v>
      </c>
      <c r="D5840" t="s">
        <v>237</v>
      </c>
    </row>
    <row r="5841" spans="1:4" x14ac:dyDescent="0.35">
      <c r="A5841" s="202">
        <v>240</v>
      </c>
      <c r="B5841" t="s">
        <v>30</v>
      </c>
      <c r="C5841" s="201">
        <v>430109</v>
      </c>
      <c r="D5841" t="s">
        <v>364</v>
      </c>
    </row>
    <row r="5842" spans="1:4" x14ac:dyDescent="0.35">
      <c r="A5842" s="202">
        <v>240</v>
      </c>
      <c r="B5842" t="s">
        <v>30</v>
      </c>
      <c r="C5842" s="201">
        <v>430115</v>
      </c>
      <c r="D5842" t="s">
        <v>235</v>
      </c>
    </row>
    <row r="5843" spans="1:4" x14ac:dyDescent="0.35">
      <c r="A5843" s="202">
        <v>240</v>
      </c>
      <c r="B5843" t="s">
        <v>30</v>
      </c>
      <c r="C5843" s="201">
        <v>430120</v>
      </c>
      <c r="D5843" t="s">
        <v>233</v>
      </c>
    </row>
    <row r="5844" spans="1:4" x14ac:dyDescent="0.35">
      <c r="A5844" s="202">
        <v>240</v>
      </c>
      <c r="B5844" t="s">
        <v>30</v>
      </c>
      <c r="C5844" s="201">
        <v>430122</v>
      </c>
      <c r="D5844" t="s">
        <v>232</v>
      </c>
    </row>
    <row r="5845" spans="1:4" x14ac:dyDescent="0.35">
      <c r="A5845" s="202">
        <v>240</v>
      </c>
      <c r="B5845" t="s">
        <v>30</v>
      </c>
      <c r="C5845" s="201">
        <v>430123</v>
      </c>
      <c r="D5845" t="s">
        <v>231</v>
      </c>
    </row>
    <row r="5846" spans="1:4" x14ac:dyDescent="0.35">
      <c r="A5846" s="202">
        <v>240</v>
      </c>
      <c r="B5846" t="s">
        <v>30</v>
      </c>
      <c r="C5846" s="201">
        <v>430202</v>
      </c>
      <c r="D5846" t="s">
        <v>362</v>
      </c>
    </row>
    <row r="5847" spans="1:4" x14ac:dyDescent="0.35">
      <c r="A5847" s="202">
        <v>240</v>
      </c>
      <c r="B5847" t="s">
        <v>30</v>
      </c>
      <c r="C5847" s="201">
        <v>430302</v>
      </c>
      <c r="D5847" t="s">
        <v>229</v>
      </c>
    </row>
    <row r="5848" spans="1:4" x14ac:dyDescent="0.35">
      <c r="A5848" s="202">
        <v>240</v>
      </c>
      <c r="B5848" t="s">
        <v>30</v>
      </c>
      <c r="C5848" s="201">
        <v>430402</v>
      </c>
      <c r="D5848" t="s">
        <v>523</v>
      </c>
    </row>
    <row r="5849" spans="1:4" x14ac:dyDescent="0.35">
      <c r="A5849" s="202">
        <v>240</v>
      </c>
      <c r="B5849" t="s">
        <v>30</v>
      </c>
      <c r="C5849" s="201">
        <v>430403</v>
      </c>
      <c r="D5849" t="s">
        <v>225</v>
      </c>
    </row>
    <row r="5850" spans="1:4" x14ac:dyDescent="0.35">
      <c r="A5850" s="202">
        <v>240</v>
      </c>
      <c r="B5850" t="s">
        <v>30</v>
      </c>
      <c r="C5850" s="201">
        <v>430405</v>
      </c>
      <c r="D5850" t="s">
        <v>223</v>
      </c>
    </row>
    <row r="5851" spans="1:4" x14ac:dyDescent="0.35">
      <c r="A5851" s="202">
        <v>240</v>
      </c>
      <c r="B5851" t="s">
        <v>30</v>
      </c>
      <c r="C5851" s="201">
        <v>430406</v>
      </c>
      <c r="D5851" t="s">
        <v>522</v>
      </c>
    </row>
    <row r="5852" spans="1:4" x14ac:dyDescent="0.35">
      <c r="A5852" s="202">
        <v>240</v>
      </c>
      <c r="B5852" t="s">
        <v>30</v>
      </c>
      <c r="C5852" s="201">
        <v>440000</v>
      </c>
      <c r="D5852" t="s">
        <v>220</v>
      </c>
    </row>
    <row r="5853" spans="1:4" x14ac:dyDescent="0.35">
      <c r="A5853" s="202">
        <v>240</v>
      </c>
      <c r="B5853" t="s">
        <v>30</v>
      </c>
      <c r="C5853" s="201">
        <v>440401</v>
      </c>
      <c r="D5853" t="s">
        <v>511</v>
      </c>
    </row>
    <row r="5854" spans="1:4" x14ac:dyDescent="0.35">
      <c r="A5854" s="202">
        <v>240</v>
      </c>
      <c r="B5854" t="s">
        <v>30</v>
      </c>
      <c r="C5854" s="201">
        <v>440403</v>
      </c>
      <c r="D5854" t="s">
        <v>510</v>
      </c>
    </row>
    <row r="5855" spans="1:4" x14ac:dyDescent="0.35">
      <c r="A5855" s="202">
        <v>240</v>
      </c>
      <c r="B5855" t="s">
        <v>30</v>
      </c>
      <c r="C5855" s="201">
        <v>440701</v>
      </c>
      <c r="D5855" t="s">
        <v>358</v>
      </c>
    </row>
    <row r="5856" spans="1:4" x14ac:dyDescent="0.35">
      <c r="A5856" s="202">
        <v>240</v>
      </c>
      <c r="B5856" t="s">
        <v>30</v>
      </c>
      <c r="C5856" s="201">
        <v>440702</v>
      </c>
      <c r="D5856" t="s">
        <v>509</v>
      </c>
    </row>
    <row r="5857" spans="1:4" x14ac:dyDescent="0.35">
      <c r="A5857" s="202">
        <v>240</v>
      </c>
      <c r="B5857" t="s">
        <v>30</v>
      </c>
      <c r="C5857" s="201">
        <v>450401</v>
      </c>
      <c r="D5857" t="s">
        <v>521</v>
      </c>
    </row>
    <row r="5858" spans="1:4" x14ac:dyDescent="0.35">
      <c r="A5858" s="202">
        <v>240</v>
      </c>
      <c r="B5858" t="s">
        <v>30</v>
      </c>
      <c r="C5858" s="201">
        <v>460401</v>
      </c>
      <c r="D5858" t="s">
        <v>217</v>
      </c>
    </row>
    <row r="5859" spans="1:4" x14ac:dyDescent="0.35">
      <c r="A5859" s="202">
        <v>240</v>
      </c>
      <c r="B5859" t="s">
        <v>30</v>
      </c>
      <c r="C5859" s="201">
        <v>470303</v>
      </c>
      <c r="D5859" t="s">
        <v>214</v>
      </c>
    </row>
    <row r="5860" spans="1:4" x14ac:dyDescent="0.35">
      <c r="A5860" s="202">
        <v>240</v>
      </c>
      <c r="B5860" t="s">
        <v>30</v>
      </c>
      <c r="C5860" s="201">
        <v>470403</v>
      </c>
      <c r="D5860" t="s">
        <v>432</v>
      </c>
    </row>
    <row r="5861" spans="1:4" x14ac:dyDescent="0.35">
      <c r="A5861" s="202">
        <v>240</v>
      </c>
      <c r="B5861" t="s">
        <v>30</v>
      </c>
      <c r="C5861" s="201">
        <v>470600</v>
      </c>
      <c r="D5861" t="s">
        <v>211</v>
      </c>
    </row>
    <row r="5862" spans="1:4" x14ac:dyDescent="0.35">
      <c r="A5862" s="202">
        <v>240</v>
      </c>
      <c r="B5862" t="s">
        <v>30</v>
      </c>
      <c r="C5862" s="201">
        <v>470604</v>
      </c>
      <c r="D5862" t="s">
        <v>210</v>
      </c>
    </row>
    <row r="5863" spans="1:4" x14ac:dyDescent="0.35">
      <c r="A5863" s="202">
        <v>240</v>
      </c>
      <c r="B5863" t="s">
        <v>30</v>
      </c>
      <c r="C5863" s="201">
        <v>470612</v>
      </c>
      <c r="D5863" t="s">
        <v>206</v>
      </c>
    </row>
    <row r="5864" spans="1:4" x14ac:dyDescent="0.35">
      <c r="A5864" s="202">
        <v>240</v>
      </c>
      <c r="B5864" t="s">
        <v>30</v>
      </c>
      <c r="C5864" s="201">
        <v>470613</v>
      </c>
      <c r="D5864" t="s">
        <v>205</v>
      </c>
    </row>
    <row r="5865" spans="1:4" x14ac:dyDescent="0.35">
      <c r="A5865" s="202">
        <v>240</v>
      </c>
      <c r="B5865" t="s">
        <v>30</v>
      </c>
      <c r="C5865" s="201">
        <v>470614</v>
      </c>
      <c r="D5865" t="s">
        <v>204</v>
      </c>
    </row>
    <row r="5866" spans="1:4" x14ac:dyDescent="0.35">
      <c r="A5866" s="202">
        <v>240</v>
      </c>
      <c r="B5866" t="s">
        <v>30</v>
      </c>
      <c r="C5866" s="201">
        <v>470617</v>
      </c>
      <c r="D5866" t="s">
        <v>203</v>
      </c>
    </row>
    <row r="5867" spans="1:4" x14ac:dyDescent="0.35">
      <c r="A5867" s="202">
        <v>240</v>
      </c>
      <c r="B5867" t="s">
        <v>30</v>
      </c>
      <c r="C5867" s="201">
        <v>470701</v>
      </c>
      <c r="D5867" t="s">
        <v>201</v>
      </c>
    </row>
    <row r="5868" spans="1:4" x14ac:dyDescent="0.35">
      <c r="A5868" s="202">
        <v>240</v>
      </c>
      <c r="B5868" t="s">
        <v>30</v>
      </c>
      <c r="C5868" s="201">
        <v>470705</v>
      </c>
      <c r="D5868" t="s">
        <v>198</v>
      </c>
    </row>
    <row r="5869" spans="1:4" x14ac:dyDescent="0.35">
      <c r="A5869" s="202">
        <v>240</v>
      </c>
      <c r="B5869" t="s">
        <v>30</v>
      </c>
      <c r="C5869" s="201">
        <v>470706</v>
      </c>
      <c r="D5869" t="s">
        <v>197</v>
      </c>
    </row>
    <row r="5870" spans="1:4" x14ac:dyDescent="0.35">
      <c r="A5870" s="202">
        <v>240</v>
      </c>
      <c r="B5870" t="s">
        <v>30</v>
      </c>
      <c r="C5870" s="201">
        <v>490101</v>
      </c>
      <c r="D5870" t="s">
        <v>493</v>
      </c>
    </row>
    <row r="5871" spans="1:4" x14ac:dyDescent="0.35">
      <c r="A5871" s="202">
        <v>240</v>
      </c>
      <c r="B5871" t="s">
        <v>30</v>
      </c>
      <c r="C5871" s="201">
        <v>490102</v>
      </c>
      <c r="D5871" t="s">
        <v>195</v>
      </c>
    </row>
    <row r="5872" spans="1:4" x14ac:dyDescent="0.35">
      <c r="A5872" s="202">
        <v>240</v>
      </c>
      <c r="B5872" t="s">
        <v>30</v>
      </c>
      <c r="C5872" s="201">
        <v>490104</v>
      </c>
      <c r="D5872" t="s">
        <v>492</v>
      </c>
    </row>
    <row r="5873" spans="1:4" x14ac:dyDescent="0.35">
      <c r="A5873" s="202">
        <v>240</v>
      </c>
      <c r="B5873" t="s">
        <v>30</v>
      </c>
      <c r="C5873" s="201">
        <v>490108</v>
      </c>
      <c r="D5873" t="s">
        <v>193</v>
      </c>
    </row>
    <row r="5874" spans="1:4" x14ac:dyDescent="0.35">
      <c r="A5874" s="202">
        <v>240</v>
      </c>
      <c r="B5874" t="s">
        <v>30</v>
      </c>
      <c r="C5874" s="201">
        <v>510601</v>
      </c>
      <c r="D5874" t="s">
        <v>414</v>
      </c>
    </row>
    <row r="5875" spans="1:4" x14ac:dyDescent="0.35">
      <c r="A5875" s="202">
        <v>240</v>
      </c>
      <c r="B5875" t="s">
        <v>30</v>
      </c>
      <c r="C5875" s="201">
        <v>510602</v>
      </c>
      <c r="D5875" t="s">
        <v>189</v>
      </c>
    </row>
    <row r="5876" spans="1:4" x14ac:dyDescent="0.35">
      <c r="A5876" s="202">
        <v>240</v>
      </c>
      <c r="B5876" t="s">
        <v>30</v>
      </c>
      <c r="C5876" s="201">
        <v>510701</v>
      </c>
      <c r="D5876" t="s">
        <v>187</v>
      </c>
    </row>
    <row r="5877" spans="1:4" x14ac:dyDescent="0.35">
      <c r="A5877" s="202">
        <v>240</v>
      </c>
      <c r="B5877" t="s">
        <v>30</v>
      </c>
      <c r="C5877" s="201">
        <v>510706</v>
      </c>
      <c r="D5877" t="s">
        <v>185</v>
      </c>
    </row>
    <row r="5878" spans="1:4" x14ac:dyDescent="0.35">
      <c r="A5878" s="202">
        <v>240</v>
      </c>
      <c r="B5878" t="s">
        <v>30</v>
      </c>
      <c r="C5878" s="201">
        <v>510709</v>
      </c>
      <c r="D5878" t="s">
        <v>184</v>
      </c>
    </row>
    <row r="5879" spans="1:4" x14ac:dyDescent="0.35">
      <c r="A5879" s="202">
        <v>240</v>
      </c>
      <c r="B5879" t="s">
        <v>30</v>
      </c>
      <c r="C5879" s="201">
        <v>510710</v>
      </c>
      <c r="D5879" t="s">
        <v>183</v>
      </c>
    </row>
    <row r="5880" spans="1:4" x14ac:dyDescent="0.35">
      <c r="A5880" s="202">
        <v>240</v>
      </c>
      <c r="B5880" t="s">
        <v>30</v>
      </c>
      <c r="C5880" s="201">
        <v>510711</v>
      </c>
      <c r="D5880" t="s">
        <v>182</v>
      </c>
    </row>
    <row r="5881" spans="1:4" x14ac:dyDescent="0.35">
      <c r="A5881" s="202">
        <v>240</v>
      </c>
      <c r="B5881" t="s">
        <v>30</v>
      </c>
      <c r="C5881" s="201">
        <v>510712</v>
      </c>
      <c r="D5881" t="s">
        <v>181</v>
      </c>
    </row>
    <row r="5882" spans="1:4" x14ac:dyDescent="0.35">
      <c r="A5882" s="202">
        <v>240</v>
      </c>
      <c r="B5882" t="s">
        <v>30</v>
      </c>
      <c r="C5882" s="201">
        <v>510714</v>
      </c>
      <c r="D5882" t="s">
        <v>180</v>
      </c>
    </row>
    <row r="5883" spans="1:4" x14ac:dyDescent="0.35">
      <c r="A5883" s="202">
        <v>240</v>
      </c>
      <c r="B5883" t="s">
        <v>30</v>
      </c>
      <c r="C5883" s="201">
        <v>510716</v>
      </c>
      <c r="D5883" t="s">
        <v>179</v>
      </c>
    </row>
    <row r="5884" spans="1:4" x14ac:dyDescent="0.35">
      <c r="A5884" s="202">
        <v>240</v>
      </c>
      <c r="B5884" t="s">
        <v>30</v>
      </c>
      <c r="C5884" s="201">
        <v>510801</v>
      </c>
      <c r="D5884" t="s">
        <v>178</v>
      </c>
    </row>
    <row r="5885" spans="1:4" x14ac:dyDescent="0.35">
      <c r="A5885" s="202">
        <v>240</v>
      </c>
      <c r="B5885" t="s">
        <v>30</v>
      </c>
      <c r="C5885" s="201">
        <v>510803</v>
      </c>
      <c r="D5885" t="s">
        <v>177</v>
      </c>
    </row>
    <row r="5886" spans="1:4" x14ac:dyDescent="0.35">
      <c r="A5886" s="202">
        <v>240</v>
      </c>
      <c r="B5886" t="s">
        <v>30</v>
      </c>
      <c r="C5886" s="201">
        <v>510805</v>
      </c>
      <c r="D5886" t="s">
        <v>176</v>
      </c>
    </row>
    <row r="5887" spans="1:4" x14ac:dyDescent="0.35">
      <c r="A5887" s="202">
        <v>240</v>
      </c>
      <c r="B5887" t="s">
        <v>30</v>
      </c>
      <c r="C5887" s="201">
        <v>510806</v>
      </c>
      <c r="D5887" t="s">
        <v>175</v>
      </c>
    </row>
    <row r="5888" spans="1:4" x14ac:dyDescent="0.35">
      <c r="A5888" s="202">
        <v>240</v>
      </c>
      <c r="B5888" t="s">
        <v>30</v>
      </c>
      <c r="C5888" s="201">
        <v>510809</v>
      </c>
      <c r="D5888" t="s">
        <v>174</v>
      </c>
    </row>
    <row r="5889" spans="1:4" x14ac:dyDescent="0.35">
      <c r="A5889" s="202">
        <v>240</v>
      </c>
      <c r="B5889" t="s">
        <v>30</v>
      </c>
      <c r="C5889" s="201">
        <v>510811</v>
      </c>
      <c r="D5889" t="s">
        <v>173</v>
      </c>
    </row>
    <row r="5890" spans="1:4" x14ac:dyDescent="0.35">
      <c r="A5890" s="202">
        <v>240</v>
      </c>
      <c r="B5890" t="s">
        <v>30</v>
      </c>
      <c r="C5890" s="201">
        <v>510813</v>
      </c>
      <c r="D5890" t="s">
        <v>172</v>
      </c>
    </row>
    <row r="5891" spans="1:4" x14ac:dyDescent="0.35">
      <c r="A5891" s="202">
        <v>240</v>
      </c>
      <c r="B5891" t="s">
        <v>30</v>
      </c>
      <c r="C5891" s="201">
        <v>510901</v>
      </c>
      <c r="D5891" t="s">
        <v>171</v>
      </c>
    </row>
    <row r="5892" spans="1:4" x14ac:dyDescent="0.35">
      <c r="A5892" s="202">
        <v>240</v>
      </c>
      <c r="B5892" t="s">
        <v>30</v>
      </c>
      <c r="C5892" s="201">
        <v>510902</v>
      </c>
      <c r="D5892" t="s">
        <v>170</v>
      </c>
    </row>
    <row r="5893" spans="1:4" x14ac:dyDescent="0.35">
      <c r="A5893" s="202">
        <v>240</v>
      </c>
      <c r="B5893" t="s">
        <v>30</v>
      </c>
      <c r="C5893" s="201">
        <v>510906</v>
      </c>
      <c r="D5893" t="s">
        <v>169</v>
      </c>
    </row>
    <row r="5894" spans="1:4" x14ac:dyDescent="0.35">
      <c r="A5894" s="202">
        <v>240</v>
      </c>
      <c r="B5894" t="s">
        <v>30</v>
      </c>
      <c r="C5894" s="201">
        <v>510907</v>
      </c>
      <c r="D5894" t="s">
        <v>168</v>
      </c>
    </row>
    <row r="5895" spans="1:4" x14ac:dyDescent="0.35">
      <c r="A5895" s="202">
        <v>240</v>
      </c>
      <c r="B5895" t="s">
        <v>30</v>
      </c>
      <c r="C5895" s="201">
        <v>510908</v>
      </c>
      <c r="D5895" t="s">
        <v>167</v>
      </c>
    </row>
    <row r="5896" spans="1:4" x14ac:dyDescent="0.35">
      <c r="A5896" s="202">
        <v>240</v>
      </c>
      <c r="B5896" t="s">
        <v>30</v>
      </c>
      <c r="C5896" s="201">
        <v>510909</v>
      </c>
      <c r="D5896" t="s">
        <v>166</v>
      </c>
    </row>
    <row r="5897" spans="1:4" x14ac:dyDescent="0.35">
      <c r="A5897" s="202">
        <v>240</v>
      </c>
      <c r="B5897" t="s">
        <v>30</v>
      </c>
      <c r="C5897" s="201">
        <v>510910</v>
      </c>
      <c r="D5897" t="s">
        <v>165</v>
      </c>
    </row>
    <row r="5898" spans="1:4" x14ac:dyDescent="0.35">
      <c r="A5898" s="202">
        <v>240</v>
      </c>
      <c r="B5898" t="s">
        <v>30</v>
      </c>
      <c r="C5898" s="201">
        <v>510911</v>
      </c>
      <c r="D5898" t="s">
        <v>164</v>
      </c>
    </row>
    <row r="5899" spans="1:4" x14ac:dyDescent="0.35">
      <c r="A5899" s="202">
        <v>240</v>
      </c>
      <c r="B5899" t="s">
        <v>30</v>
      </c>
      <c r="C5899" s="201">
        <v>510915</v>
      </c>
      <c r="D5899" t="s">
        <v>163</v>
      </c>
    </row>
    <row r="5900" spans="1:4" x14ac:dyDescent="0.35">
      <c r="A5900" s="202">
        <v>240</v>
      </c>
      <c r="B5900" t="s">
        <v>30</v>
      </c>
      <c r="C5900" s="201">
        <v>510916</v>
      </c>
      <c r="D5900" t="s">
        <v>162</v>
      </c>
    </row>
    <row r="5901" spans="1:4" x14ac:dyDescent="0.35">
      <c r="A5901" s="202">
        <v>240</v>
      </c>
      <c r="B5901" t="s">
        <v>30</v>
      </c>
      <c r="C5901" s="201">
        <v>510918</v>
      </c>
      <c r="D5901" t="s">
        <v>520</v>
      </c>
    </row>
    <row r="5902" spans="1:4" x14ac:dyDescent="0.35">
      <c r="A5902" s="202">
        <v>240</v>
      </c>
      <c r="B5902" t="s">
        <v>30</v>
      </c>
      <c r="C5902" s="201">
        <v>510919</v>
      </c>
      <c r="D5902" t="s">
        <v>161</v>
      </c>
    </row>
    <row r="5903" spans="1:4" x14ac:dyDescent="0.35">
      <c r="A5903" s="202">
        <v>240</v>
      </c>
      <c r="B5903" t="s">
        <v>30</v>
      </c>
      <c r="C5903" s="201">
        <v>510920</v>
      </c>
      <c r="D5903" t="s">
        <v>160</v>
      </c>
    </row>
    <row r="5904" spans="1:4" x14ac:dyDescent="0.35">
      <c r="A5904" s="202">
        <v>240</v>
      </c>
      <c r="B5904" t="s">
        <v>30</v>
      </c>
      <c r="C5904" s="201">
        <v>511009</v>
      </c>
      <c r="D5904" t="s">
        <v>159</v>
      </c>
    </row>
    <row r="5905" spans="1:4" x14ac:dyDescent="0.35">
      <c r="A5905" s="202">
        <v>240</v>
      </c>
      <c r="B5905" t="s">
        <v>30</v>
      </c>
      <c r="C5905" s="201">
        <v>511012</v>
      </c>
      <c r="D5905" t="s">
        <v>158</v>
      </c>
    </row>
    <row r="5906" spans="1:4" x14ac:dyDescent="0.35">
      <c r="A5906" s="202">
        <v>240</v>
      </c>
      <c r="B5906" t="s">
        <v>30</v>
      </c>
      <c r="C5906" s="201">
        <v>511502</v>
      </c>
      <c r="D5906" t="s">
        <v>489</v>
      </c>
    </row>
    <row r="5907" spans="1:4" x14ac:dyDescent="0.35">
      <c r="A5907" s="202">
        <v>240</v>
      </c>
      <c r="B5907" t="s">
        <v>30</v>
      </c>
      <c r="C5907" s="201">
        <v>511801</v>
      </c>
      <c r="D5907" t="s">
        <v>454</v>
      </c>
    </row>
    <row r="5908" spans="1:4" x14ac:dyDescent="0.35">
      <c r="A5908" s="202">
        <v>240</v>
      </c>
      <c r="B5908" t="s">
        <v>30</v>
      </c>
      <c r="C5908" s="201">
        <v>511802</v>
      </c>
      <c r="D5908" t="s">
        <v>344</v>
      </c>
    </row>
    <row r="5909" spans="1:4" x14ac:dyDescent="0.35">
      <c r="A5909" s="202">
        <v>240</v>
      </c>
      <c r="B5909" t="s">
        <v>30</v>
      </c>
      <c r="C5909" s="201">
        <v>511803</v>
      </c>
      <c r="D5909" t="s">
        <v>343</v>
      </c>
    </row>
    <row r="5910" spans="1:4" x14ac:dyDescent="0.35">
      <c r="A5910" s="202">
        <v>240</v>
      </c>
      <c r="B5910" t="s">
        <v>30</v>
      </c>
      <c r="C5910" s="201">
        <v>511804</v>
      </c>
      <c r="D5910" t="s">
        <v>342</v>
      </c>
    </row>
    <row r="5911" spans="1:4" x14ac:dyDescent="0.35">
      <c r="A5911" s="202">
        <v>240</v>
      </c>
      <c r="B5911" t="s">
        <v>30</v>
      </c>
      <c r="C5911" s="201">
        <v>512201</v>
      </c>
      <c r="D5911" t="s">
        <v>156</v>
      </c>
    </row>
    <row r="5912" spans="1:4" x14ac:dyDescent="0.35">
      <c r="A5912" s="202">
        <v>240</v>
      </c>
      <c r="B5912" t="s">
        <v>30</v>
      </c>
      <c r="C5912" s="201">
        <v>512202</v>
      </c>
      <c r="D5912" t="s">
        <v>155</v>
      </c>
    </row>
    <row r="5913" spans="1:4" x14ac:dyDescent="0.35">
      <c r="A5913" s="202">
        <v>240</v>
      </c>
      <c r="B5913" t="s">
        <v>30</v>
      </c>
      <c r="C5913" s="201">
        <v>512206</v>
      </c>
      <c r="D5913" t="s">
        <v>154</v>
      </c>
    </row>
    <row r="5914" spans="1:4" x14ac:dyDescent="0.35">
      <c r="A5914" s="202">
        <v>240</v>
      </c>
      <c r="B5914" t="s">
        <v>30</v>
      </c>
      <c r="C5914" s="201">
        <v>512213</v>
      </c>
      <c r="D5914" t="s">
        <v>153</v>
      </c>
    </row>
    <row r="5915" spans="1:4" x14ac:dyDescent="0.35">
      <c r="A5915" s="202">
        <v>240</v>
      </c>
      <c r="B5915" t="s">
        <v>30</v>
      </c>
      <c r="C5915" s="201">
        <v>512601</v>
      </c>
      <c r="D5915" t="s">
        <v>152</v>
      </c>
    </row>
    <row r="5916" spans="1:4" x14ac:dyDescent="0.35">
      <c r="A5916" s="202">
        <v>240</v>
      </c>
      <c r="B5916" t="s">
        <v>30</v>
      </c>
      <c r="C5916" s="201">
        <v>512604</v>
      </c>
      <c r="D5916" t="s">
        <v>151</v>
      </c>
    </row>
    <row r="5917" spans="1:4" x14ac:dyDescent="0.35">
      <c r="A5917" s="202">
        <v>240</v>
      </c>
      <c r="B5917" t="s">
        <v>30</v>
      </c>
      <c r="C5917" s="201">
        <v>512605</v>
      </c>
      <c r="D5917" t="s">
        <v>337</v>
      </c>
    </row>
    <row r="5918" spans="1:4" x14ac:dyDescent="0.35">
      <c r="A5918" s="202">
        <v>240</v>
      </c>
      <c r="B5918" t="s">
        <v>30</v>
      </c>
      <c r="C5918" s="201">
        <v>513501</v>
      </c>
      <c r="D5918" t="s">
        <v>150</v>
      </c>
    </row>
    <row r="5919" spans="1:4" x14ac:dyDescent="0.35">
      <c r="A5919" s="202">
        <v>240</v>
      </c>
      <c r="B5919" t="s">
        <v>30</v>
      </c>
      <c r="C5919" s="201">
        <v>513502</v>
      </c>
      <c r="D5919" t="s">
        <v>149</v>
      </c>
    </row>
    <row r="5920" spans="1:4" x14ac:dyDescent="0.35">
      <c r="A5920" s="202">
        <v>240</v>
      </c>
      <c r="B5920" t="s">
        <v>30</v>
      </c>
      <c r="C5920" s="201">
        <v>513503</v>
      </c>
      <c r="D5920" t="s">
        <v>148</v>
      </c>
    </row>
    <row r="5921" spans="1:4" x14ac:dyDescent="0.35">
      <c r="A5921" s="202">
        <v>240</v>
      </c>
      <c r="B5921" t="s">
        <v>30</v>
      </c>
      <c r="C5921" s="201">
        <v>513599</v>
      </c>
      <c r="D5921" t="s">
        <v>147</v>
      </c>
    </row>
    <row r="5922" spans="1:4" x14ac:dyDescent="0.35">
      <c r="A5922" s="202">
        <v>240</v>
      </c>
      <c r="B5922" t="s">
        <v>30</v>
      </c>
      <c r="C5922" s="201">
        <v>513602</v>
      </c>
      <c r="D5922" t="s">
        <v>413</v>
      </c>
    </row>
    <row r="5923" spans="1:4" x14ac:dyDescent="0.35">
      <c r="A5923" s="202">
        <v>240</v>
      </c>
      <c r="B5923" t="s">
        <v>30</v>
      </c>
      <c r="C5923" s="201">
        <v>513801</v>
      </c>
      <c r="D5923" t="s">
        <v>146</v>
      </c>
    </row>
    <row r="5924" spans="1:4" x14ac:dyDescent="0.35">
      <c r="A5924" s="202">
        <v>240</v>
      </c>
      <c r="B5924" t="s">
        <v>30</v>
      </c>
      <c r="C5924" s="201">
        <v>520101</v>
      </c>
      <c r="D5924" t="s">
        <v>488</v>
      </c>
    </row>
    <row r="5925" spans="1:4" x14ac:dyDescent="0.35">
      <c r="A5925" s="202">
        <v>240</v>
      </c>
      <c r="B5925" t="s">
        <v>30</v>
      </c>
      <c r="C5925" s="201">
        <v>520201</v>
      </c>
      <c r="D5925" t="s">
        <v>143</v>
      </c>
    </row>
    <row r="5926" spans="1:4" x14ac:dyDescent="0.35">
      <c r="A5926" s="202">
        <v>240</v>
      </c>
      <c r="B5926" t="s">
        <v>30</v>
      </c>
      <c r="C5926" s="201">
        <v>520203</v>
      </c>
      <c r="D5926" t="s">
        <v>142</v>
      </c>
    </row>
    <row r="5927" spans="1:4" x14ac:dyDescent="0.35">
      <c r="A5927" s="202">
        <v>240</v>
      </c>
      <c r="B5927" t="s">
        <v>30</v>
      </c>
      <c r="C5927" s="201">
        <v>520205</v>
      </c>
      <c r="D5927" t="s">
        <v>140</v>
      </c>
    </row>
    <row r="5928" spans="1:4" x14ac:dyDescent="0.35">
      <c r="A5928" s="202">
        <v>240</v>
      </c>
      <c r="B5928" t="s">
        <v>30</v>
      </c>
      <c r="C5928" s="201">
        <v>520209</v>
      </c>
      <c r="D5928" t="s">
        <v>487</v>
      </c>
    </row>
    <row r="5929" spans="1:4" x14ac:dyDescent="0.35">
      <c r="A5929" s="202">
        <v>240</v>
      </c>
      <c r="B5929" t="s">
        <v>30</v>
      </c>
      <c r="C5929" s="201">
        <v>520211</v>
      </c>
      <c r="D5929" t="s">
        <v>486</v>
      </c>
    </row>
    <row r="5930" spans="1:4" x14ac:dyDescent="0.35">
      <c r="A5930" s="202">
        <v>240</v>
      </c>
      <c r="B5930" t="s">
        <v>30</v>
      </c>
      <c r="C5930" s="201">
        <v>520213</v>
      </c>
      <c r="D5930" t="s">
        <v>137</v>
      </c>
    </row>
    <row r="5931" spans="1:4" x14ac:dyDescent="0.35">
      <c r="A5931" s="202">
        <v>240</v>
      </c>
      <c r="B5931" t="s">
        <v>30</v>
      </c>
      <c r="C5931" s="201">
        <v>520216</v>
      </c>
      <c r="D5931" t="s">
        <v>136</v>
      </c>
    </row>
    <row r="5932" spans="1:4" x14ac:dyDescent="0.35">
      <c r="A5932" s="202">
        <v>240</v>
      </c>
      <c r="B5932" t="s">
        <v>30</v>
      </c>
      <c r="C5932" s="201">
        <v>520301</v>
      </c>
      <c r="D5932" t="s">
        <v>484</v>
      </c>
    </row>
    <row r="5933" spans="1:4" x14ac:dyDescent="0.35">
      <c r="A5933" s="202">
        <v>240</v>
      </c>
      <c r="B5933" t="s">
        <v>30</v>
      </c>
      <c r="C5933" s="201">
        <v>520406</v>
      </c>
      <c r="D5933" t="s">
        <v>331</v>
      </c>
    </row>
    <row r="5934" spans="1:4" x14ac:dyDescent="0.35">
      <c r="A5934" s="202">
        <v>240</v>
      </c>
      <c r="B5934" t="s">
        <v>30</v>
      </c>
      <c r="C5934" s="201">
        <v>520408</v>
      </c>
      <c r="D5934" t="s">
        <v>330</v>
      </c>
    </row>
    <row r="5935" spans="1:4" x14ac:dyDescent="0.35">
      <c r="A5935" s="202">
        <v>240</v>
      </c>
      <c r="B5935" t="s">
        <v>30</v>
      </c>
      <c r="C5935" s="201">
        <v>520409</v>
      </c>
      <c r="D5935" t="s">
        <v>430</v>
      </c>
    </row>
    <row r="5936" spans="1:4" x14ac:dyDescent="0.35">
      <c r="A5936" s="202">
        <v>240</v>
      </c>
      <c r="B5936" t="s">
        <v>30</v>
      </c>
      <c r="C5936" s="201">
        <v>520411</v>
      </c>
      <c r="D5936" t="s">
        <v>328</v>
      </c>
    </row>
    <row r="5937" spans="1:4" x14ac:dyDescent="0.35">
      <c r="A5937" s="202">
        <v>240</v>
      </c>
      <c r="B5937" t="s">
        <v>30</v>
      </c>
      <c r="C5937" s="201">
        <v>520701</v>
      </c>
      <c r="D5937" t="s">
        <v>482</v>
      </c>
    </row>
    <row r="5938" spans="1:4" x14ac:dyDescent="0.35">
      <c r="A5938" s="202">
        <v>240</v>
      </c>
      <c r="B5938" t="s">
        <v>30</v>
      </c>
      <c r="C5938" s="201">
        <v>520703</v>
      </c>
      <c r="D5938" t="s">
        <v>481</v>
      </c>
    </row>
    <row r="5939" spans="1:4" x14ac:dyDescent="0.35">
      <c r="A5939" s="202">
        <v>240</v>
      </c>
      <c r="B5939" t="s">
        <v>30</v>
      </c>
      <c r="C5939" s="201">
        <v>520901</v>
      </c>
      <c r="D5939" t="s">
        <v>133</v>
      </c>
    </row>
    <row r="5940" spans="1:4" x14ac:dyDescent="0.35">
      <c r="A5940" s="202">
        <v>240</v>
      </c>
      <c r="B5940" t="s">
        <v>30</v>
      </c>
      <c r="C5940" s="201">
        <v>520904</v>
      </c>
      <c r="D5940" t="s">
        <v>132</v>
      </c>
    </row>
    <row r="5941" spans="1:4" x14ac:dyDescent="0.35">
      <c r="A5941" s="202">
        <v>240</v>
      </c>
      <c r="B5941" t="s">
        <v>30</v>
      </c>
      <c r="C5941" s="201">
        <v>520905</v>
      </c>
      <c r="D5941" t="s">
        <v>131</v>
      </c>
    </row>
    <row r="5942" spans="1:4" x14ac:dyDescent="0.35">
      <c r="A5942" s="202">
        <v>240</v>
      </c>
      <c r="B5942" t="s">
        <v>30</v>
      </c>
      <c r="C5942" s="201">
        <v>520907</v>
      </c>
      <c r="D5942" t="s">
        <v>326</v>
      </c>
    </row>
    <row r="5943" spans="1:4" x14ac:dyDescent="0.35">
      <c r="A5943" s="202">
        <v>240</v>
      </c>
      <c r="B5943" t="s">
        <v>30</v>
      </c>
      <c r="C5943" s="201">
        <v>520908</v>
      </c>
      <c r="D5943" t="s">
        <v>325</v>
      </c>
    </row>
    <row r="5944" spans="1:4" x14ac:dyDescent="0.35">
      <c r="A5944" s="202">
        <v>240</v>
      </c>
      <c r="B5944" t="s">
        <v>30</v>
      </c>
      <c r="C5944" s="201">
        <v>520909</v>
      </c>
      <c r="D5944" t="s">
        <v>129</v>
      </c>
    </row>
    <row r="5945" spans="1:4" x14ac:dyDescent="0.35">
      <c r="A5945" s="202">
        <v>240</v>
      </c>
      <c r="B5945" t="s">
        <v>30</v>
      </c>
      <c r="C5945" s="201">
        <v>520910</v>
      </c>
      <c r="D5945" t="s">
        <v>128</v>
      </c>
    </row>
    <row r="5946" spans="1:4" x14ac:dyDescent="0.35">
      <c r="A5946" s="202">
        <v>240</v>
      </c>
      <c r="B5946" t="s">
        <v>30</v>
      </c>
      <c r="C5946" s="201">
        <v>520999</v>
      </c>
      <c r="D5946" t="s">
        <v>127</v>
      </c>
    </row>
    <row r="5947" spans="1:4" x14ac:dyDescent="0.35">
      <c r="A5947" s="202">
        <v>240</v>
      </c>
      <c r="B5947" t="s">
        <v>30</v>
      </c>
      <c r="C5947" s="201">
        <v>521001</v>
      </c>
      <c r="D5947" t="s">
        <v>126</v>
      </c>
    </row>
    <row r="5948" spans="1:4" x14ac:dyDescent="0.35">
      <c r="A5948" s="202">
        <v>240</v>
      </c>
      <c r="B5948" t="s">
        <v>30</v>
      </c>
      <c r="C5948" s="201">
        <v>521401</v>
      </c>
      <c r="D5948" t="s">
        <v>125</v>
      </c>
    </row>
    <row r="5949" spans="1:4" x14ac:dyDescent="0.35">
      <c r="A5949" s="202">
        <v>240</v>
      </c>
      <c r="B5949" t="s">
        <v>30</v>
      </c>
      <c r="C5949" s="201">
        <v>521501</v>
      </c>
      <c r="D5949" t="s">
        <v>324</v>
      </c>
    </row>
    <row r="5950" spans="1:4" x14ac:dyDescent="0.35">
      <c r="A5950" s="202">
        <v>240</v>
      </c>
      <c r="B5950" t="s">
        <v>30</v>
      </c>
      <c r="C5950" s="201">
        <v>521803</v>
      </c>
      <c r="D5950" t="s">
        <v>124</v>
      </c>
    </row>
    <row r="5951" spans="1:4" x14ac:dyDescent="0.35">
      <c r="A5951" s="202">
        <v>240</v>
      </c>
      <c r="B5951" t="s">
        <v>30</v>
      </c>
      <c r="C5951" s="201">
        <v>521804</v>
      </c>
      <c r="D5951" t="s">
        <v>123</v>
      </c>
    </row>
    <row r="5952" spans="1:4" x14ac:dyDescent="0.35">
      <c r="A5952" s="202">
        <v>240</v>
      </c>
      <c r="B5952" t="s">
        <v>30</v>
      </c>
      <c r="C5952" s="201">
        <v>521899</v>
      </c>
      <c r="D5952" t="s">
        <v>122</v>
      </c>
    </row>
    <row r="5953" spans="1:4" x14ac:dyDescent="0.35">
      <c r="A5953" s="202">
        <v>240</v>
      </c>
      <c r="B5953" t="s">
        <v>30</v>
      </c>
      <c r="C5953" s="201">
        <v>521903</v>
      </c>
      <c r="D5953" t="s">
        <v>412</v>
      </c>
    </row>
    <row r="5954" spans="1:4" x14ac:dyDescent="0.35">
      <c r="A5954" s="202">
        <v>240</v>
      </c>
      <c r="B5954" t="s">
        <v>30</v>
      </c>
      <c r="C5954" s="201">
        <v>521909</v>
      </c>
      <c r="D5954" t="s">
        <v>121</v>
      </c>
    </row>
    <row r="5955" spans="1:4" x14ac:dyDescent="0.35">
      <c r="A5955" s="202">
        <v>240</v>
      </c>
      <c r="B5955" t="s">
        <v>30</v>
      </c>
      <c r="C5955" s="201">
        <v>999999</v>
      </c>
      <c r="D5955" t="s">
        <v>120</v>
      </c>
    </row>
    <row r="5956" spans="1:4" x14ac:dyDescent="0.35">
      <c r="A5956" s="202">
        <v>171</v>
      </c>
      <c r="B5956" t="s">
        <v>31</v>
      </c>
      <c r="C5956" s="203" t="s">
        <v>320</v>
      </c>
      <c r="D5956" t="s">
        <v>319</v>
      </c>
    </row>
    <row r="5957" spans="1:4" x14ac:dyDescent="0.35">
      <c r="A5957" s="202">
        <v>171</v>
      </c>
      <c r="B5957" t="s">
        <v>31</v>
      </c>
      <c r="C5957" s="203" t="s">
        <v>316</v>
      </c>
      <c r="D5957" t="s">
        <v>315</v>
      </c>
    </row>
    <row r="5958" spans="1:4" x14ac:dyDescent="0.35">
      <c r="A5958" s="202">
        <v>171</v>
      </c>
      <c r="B5958" t="s">
        <v>31</v>
      </c>
      <c r="C5958" s="203" t="s">
        <v>519</v>
      </c>
      <c r="D5958" t="s">
        <v>518</v>
      </c>
    </row>
    <row r="5959" spans="1:4" x14ac:dyDescent="0.35">
      <c r="A5959" s="202">
        <v>171</v>
      </c>
      <c r="B5959" t="s">
        <v>31</v>
      </c>
      <c r="C5959" s="203" t="s">
        <v>310</v>
      </c>
      <c r="D5959" t="s">
        <v>309</v>
      </c>
    </row>
    <row r="5960" spans="1:4" x14ac:dyDescent="0.35">
      <c r="A5960" s="202">
        <v>171</v>
      </c>
      <c r="B5960" t="s">
        <v>31</v>
      </c>
      <c r="C5960" s="203" t="s">
        <v>306</v>
      </c>
      <c r="D5960" t="s">
        <v>305</v>
      </c>
    </row>
    <row r="5961" spans="1:4" x14ac:dyDescent="0.35">
      <c r="A5961" s="202">
        <v>171</v>
      </c>
      <c r="B5961" t="s">
        <v>31</v>
      </c>
      <c r="C5961" s="203" t="s">
        <v>304</v>
      </c>
      <c r="D5961" t="s">
        <v>303</v>
      </c>
    </row>
    <row r="5962" spans="1:4" x14ac:dyDescent="0.35">
      <c r="A5962" s="202">
        <v>171</v>
      </c>
      <c r="B5962" t="s">
        <v>31</v>
      </c>
      <c r="C5962" s="203" t="s">
        <v>405</v>
      </c>
      <c r="D5962" t="s">
        <v>404</v>
      </c>
    </row>
    <row r="5963" spans="1:4" x14ac:dyDescent="0.35">
      <c r="A5963" s="202">
        <v>171</v>
      </c>
      <c r="B5963" t="s">
        <v>31</v>
      </c>
      <c r="C5963" s="203" t="s">
        <v>403</v>
      </c>
      <c r="D5963" t="s">
        <v>402</v>
      </c>
    </row>
    <row r="5964" spans="1:4" x14ac:dyDescent="0.35">
      <c r="A5964" s="202">
        <v>171</v>
      </c>
      <c r="B5964" t="s">
        <v>31</v>
      </c>
      <c r="C5964" s="203" t="s">
        <v>517</v>
      </c>
      <c r="D5964" t="s">
        <v>516</v>
      </c>
    </row>
    <row r="5965" spans="1:4" x14ac:dyDescent="0.35">
      <c r="A5965" s="202">
        <v>171</v>
      </c>
      <c r="B5965" t="s">
        <v>31</v>
      </c>
      <c r="C5965" s="203" t="s">
        <v>302</v>
      </c>
      <c r="D5965" t="s">
        <v>301</v>
      </c>
    </row>
    <row r="5966" spans="1:4" x14ac:dyDescent="0.35">
      <c r="A5966" s="202">
        <v>171</v>
      </c>
      <c r="B5966" t="s">
        <v>31</v>
      </c>
      <c r="C5966" s="203" t="s">
        <v>300</v>
      </c>
      <c r="D5966" t="s">
        <v>299</v>
      </c>
    </row>
    <row r="5967" spans="1:4" x14ac:dyDescent="0.35">
      <c r="A5967" s="202">
        <v>171</v>
      </c>
      <c r="B5967" t="s">
        <v>31</v>
      </c>
      <c r="C5967" s="203" t="s">
        <v>399</v>
      </c>
      <c r="D5967" t="s">
        <v>398</v>
      </c>
    </row>
    <row r="5968" spans="1:4" x14ac:dyDescent="0.35">
      <c r="A5968" s="202">
        <v>171</v>
      </c>
      <c r="B5968" t="s">
        <v>31</v>
      </c>
      <c r="C5968" s="201">
        <v>110103</v>
      </c>
      <c r="D5968" t="s">
        <v>292</v>
      </c>
    </row>
    <row r="5969" spans="1:4" x14ac:dyDescent="0.35">
      <c r="A5969" s="202">
        <v>171</v>
      </c>
      <c r="B5969" t="s">
        <v>31</v>
      </c>
      <c r="C5969" s="201">
        <v>110201</v>
      </c>
      <c r="D5969" t="s">
        <v>291</v>
      </c>
    </row>
    <row r="5970" spans="1:4" x14ac:dyDescent="0.35">
      <c r="A5970" s="202">
        <v>171</v>
      </c>
      <c r="B5970" t="s">
        <v>31</v>
      </c>
      <c r="C5970" s="201">
        <v>110202</v>
      </c>
      <c r="D5970" t="s">
        <v>290</v>
      </c>
    </row>
    <row r="5971" spans="1:4" x14ac:dyDescent="0.35">
      <c r="A5971" s="202">
        <v>171</v>
      </c>
      <c r="B5971" t="s">
        <v>31</v>
      </c>
      <c r="C5971" s="201">
        <v>110301</v>
      </c>
      <c r="D5971" t="s">
        <v>289</v>
      </c>
    </row>
    <row r="5972" spans="1:4" x14ac:dyDescent="0.35">
      <c r="A5972" s="202">
        <v>171</v>
      </c>
      <c r="B5972" t="s">
        <v>31</v>
      </c>
      <c r="C5972" s="201">
        <v>110501</v>
      </c>
      <c r="D5972" t="s">
        <v>395</v>
      </c>
    </row>
    <row r="5973" spans="1:4" x14ac:dyDescent="0.35">
      <c r="A5973" s="202">
        <v>171</v>
      </c>
      <c r="B5973" t="s">
        <v>31</v>
      </c>
      <c r="C5973" s="201">
        <v>110701</v>
      </c>
      <c r="D5973" t="s">
        <v>394</v>
      </c>
    </row>
    <row r="5974" spans="1:4" x14ac:dyDescent="0.35">
      <c r="A5974" s="202">
        <v>171</v>
      </c>
      <c r="B5974" t="s">
        <v>31</v>
      </c>
      <c r="C5974" s="201">
        <v>110802</v>
      </c>
      <c r="D5974" t="s">
        <v>288</v>
      </c>
    </row>
    <row r="5975" spans="1:4" x14ac:dyDescent="0.35">
      <c r="A5975" s="202">
        <v>171</v>
      </c>
      <c r="B5975" t="s">
        <v>31</v>
      </c>
      <c r="C5975" s="201">
        <v>110901</v>
      </c>
      <c r="D5975" t="s">
        <v>393</v>
      </c>
    </row>
    <row r="5976" spans="1:4" x14ac:dyDescent="0.35">
      <c r="A5976" s="202">
        <v>171</v>
      </c>
      <c r="B5976" t="s">
        <v>31</v>
      </c>
      <c r="C5976" s="201">
        <v>110902</v>
      </c>
      <c r="D5976" t="s">
        <v>392</v>
      </c>
    </row>
    <row r="5977" spans="1:4" x14ac:dyDescent="0.35">
      <c r="A5977" s="202">
        <v>171</v>
      </c>
      <c r="B5977" t="s">
        <v>31</v>
      </c>
      <c r="C5977" s="201">
        <v>111001</v>
      </c>
      <c r="D5977" t="s">
        <v>287</v>
      </c>
    </row>
    <row r="5978" spans="1:4" x14ac:dyDescent="0.35">
      <c r="A5978" s="202">
        <v>171</v>
      </c>
      <c r="B5978" t="s">
        <v>31</v>
      </c>
      <c r="C5978" s="201">
        <v>111002</v>
      </c>
      <c r="D5978" t="s">
        <v>286</v>
      </c>
    </row>
    <row r="5979" spans="1:4" x14ac:dyDescent="0.35">
      <c r="A5979" s="202">
        <v>171</v>
      </c>
      <c r="B5979" t="s">
        <v>31</v>
      </c>
      <c r="C5979" s="201">
        <v>111003</v>
      </c>
      <c r="D5979" t="s">
        <v>285</v>
      </c>
    </row>
    <row r="5980" spans="1:4" x14ac:dyDescent="0.35">
      <c r="A5980" s="202">
        <v>171</v>
      </c>
      <c r="B5980" t="s">
        <v>31</v>
      </c>
      <c r="C5980" s="201">
        <v>111006</v>
      </c>
      <c r="D5980" t="s">
        <v>284</v>
      </c>
    </row>
    <row r="5981" spans="1:4" x14ac:dyDescent="0.35">
      <c r="A5981" s="202">
        <v>171</v>
      </c>
      <c r="B5981" t="s">
        <v>31</v>
      </c>
      <c r="C5981" s="201">
        <v>120500</v>
      </c>
      <c r="D5981" t="s">
        <v>275</v>
      </c>
    </row>
    <row r="5982" spans="1:4" x14ac:dyDescent="0.35">
      <c r="A5982" s="202">
        <v>171</v>
      </c>
      <c r="B5982" t="s">
        <v>31</v>
      </c>
      <c r="C5982" s="201">
        <v>120501</v>
      </c>
      <c r="D5982" t="s">
        <v>274</v>
      </c>
    </row>
    <row r="5983" spans="1:4" x14ac:dyDescent="0.35">
      <c r="A5983" s="202">
        <v>171</v>
      </c>
      <c r="B5983" t="s">
        <v>31</v>
      </c>
      <c r="C5983" s="201">
        <v>120502</v>
      </c>
      <c r="D5983" t="s">
        <v>515</v>
      </c>
    </row>
    <row r="5984" spans="1:4" x14ac:dyDescent="0.35">
      <c r="A5984" s="202">
        <v>171</v>
      </c>
      <c r="B5984" t="s">
        <v>31</v>
      </c>
      <c r="C5984" s="201">
        <v>120503</v>
      </c>
      <c r="D5984" t="s">
        <v>273</v>
      </c>
    </row>
    <row r="5985" spans="1:4" x14ac:dyDescent="0.35">
      <c r="A5985" s="202">
        <v>171</v>
      </c>
      <c r="B5985" t="s">
        <v>31</v>
      </c>
      <c r="C5985" s="201">
        <v>120504</v>
      </c>
      <c r="D5985" t="s">
        <v>272</v>
      </c>
    </row>
    <row r="5986" spans="1:4" x14ac:dyDescent="0.35">
      <c r="A5986" s="202">
        <v>171</v>
      </c>
      <c r="B5986" t="s">
        <v>31</v>
      </c>
      <c r="C5986" s="201">
        <v>120507</v>
      </c>
      <c r="D5986" t="s">
        <v>271</v>
      </c>
    </row>
    <row r="5987" spans="1:4" x14ac:dyDescent="0.35">
      <c r="A5987" s="202">
        <v>171</v>
      </c>
      <c r="B5987" t="s">
        <v>31</v>
      </c>
      <c r="C5987" s="201">
        <v>120509</v>
      </c>
      <c r="D5987" t="s">
        <v>270</v>
      </c>
    </row>
    <row r="5988" spans="1:4" x14ac:dyDescent="0.35">
      <c r="A5988" s="202">
        <v>171</v>
      </c>
      <c r="B5988" t="s">
        <v>31</v>
      </c>
      <c r="C5988" s="201">
        <v>120510</v>
      </c>
      <c r="D5988" t="s">
        <v>269</v>
      </c>
    </row>
    <row r="5989" spans="1:4" x14ac:dyDescent="0.35">
      <c r="A5989" s="202">
        <v>171</v>
      </c>
      <c r="B5989" t="s">
        <v>31</v>
      </c>
      <c r="C5989" s="201">
        <v>120601</v>
      </c>
      <c r="D5989" t="s">
        <v>391</v>
      </c>
    </row>
    <row r="5990" spans="1:4" x14ac:dyDescent="0.35">
      <c r="A5990" s="202">
        <v>171</v>
      </c>
      <c r="B5990" t="s">
        <v>31</v>
      </c>
      <c r="C5990" s="201">
        <v>120602</v>
      </c>
      <c r="D5990" t="s">
        <v>390</v>
      </c>
    </row>
    <row r="5991" spans="1:4" x14ac:dyDescent="0.35">
      <c r="A5991" s="202">
        <v>171</v>
      </c>
      <c r="B5991" t="s">
        <v>31</v>
      </c>
      <c r="C5991" s="201">
        <v>130201</v>
      </c>
      <c r="D5991" t="s">
        <v>389</v>
      </c>
    </row>
    <row r="5992" spans="1:4" x14ac:dyDescent="0.35">
      <c r="A5992" s="202">
        <v>171</v>
      </c>
      <c r="B5992" t="s">
        <v>31</v>
      </c>
      <c r="C5992" s="201">
        <v>131102</v>
      </c>
      <c r="D5992" t="s">
        <v>268</v>
      </c>
    </row>
    <row r="5993" spans="1:4" x14ac:dyDescent="0.35">
      <c r="A5993" s="202">
        <v>171</v>
      </c>
      <c r="B5993" t="s">
        <v>31</v>
      </c>
      <c r="C5993" s="201">
        <v>131199</v>
      </c>
      <c r="D5993" t="s">
        <v>267</v>
      </c>
    </row>
    <row r="5994" spans="1:4" x14ac:dyDescent="0.35">
      <c r="A5994" s="202">
        <v>171</v>
      </c>
      <c r="B5994" t="s">
        <v>31</v>
      </c>
      <c r="C5994" s="201">
        <v>131201</v>
      </c>
      <c r="D5994" t="s">
        <v>388</v>
      </c>
    </row>
    <row r="5995" spans="1:4" x14ac:dyDescent="0.35">
      <c r="A5995" s="202">
        <v>171</v>
      </c>
      <c r="B5995" t="s">
        <v>31</v>
      </c>
      <c r="C5995" s="201">
        <v>131206</v>
      </c>
      <c r="D5995" t="s">
        <v>387</v>
      </c>
    </row>
    <row r="5996" spans="1:4" x14ac:dyDescent="0.35">
      <c r="A5996" s="202">
        <v>171</v>
      </c>
      <c r="B5996" t="s">
        <v>31</v>
      </c>
      <c r="C5996" s="201">
        <v>131207</v>
      </c>
      <c r="D5996" t="s">
        <v>386</v>
      </c>
    </row>
    <row r="5997" spans="1:4" x14ac:dyDescent="0.35">
      <c r="A5997" s="202">
        <v>171</v>
      </c>
      <c r="B5997" t="s">
        <v>31</v>
      </c>
      <c r="C5997" s="201">
        <v>131208</v>
      </c>
      <c r="D5997" t="s">
        <v>385</v>
      </c>
    </row>
    <row r="5998" spans="1:4" x14ac:dyDescent="0.35">
      <c r="A5998" s="202">
        <v>171</v>
      </c>
      <c r="B5998" t="s">
        <v>31</v>
      </c>
      <c r="C5998" s="201">
        <v>131209</v>
      </c>
      <c r="D5998" t="s">
        <v>384</v>
      </c>
    </row>
    <row r="5999" spans="1:4" x14ac:dyDescent="0.35">
      <c r="A5999" s="202">
        <v>171</v>
      </c>
      <c r="B5999" t="s">
        <v>31</v>
      </c>
      <c r="C5999" s="201">
        <v>131210</v>
      </c>
      <c r="D5999" t="s">
        <v>383</v>
      </c>
    </row>
    <row r="6000" spans="1:4" x14ac:dyDescent="0.35">
      <c r="A6000" s="202">
        <v>171</v>
      </c>
      <c r="B6000" t="s">
        <v>31</v>
      </c>
      <c r="C6000" s="201">
        <v>131211</v>
      </c>
      <c r="D6000" t="s">
        <v>382</v>
      </c>
    </row>
    <row r="6001" spans="1:4" x14ac:dyDescent="0.35">
      <c r="A6001" s="202">
        <v>171</v>
      </c>
      <c r="B6001" t="s">
        <v>31</v>
      </c>
      <c r="C6001" s="201">
        <v>131212</v>
      </c>
      <c r="D6001" t="s">
        <v>381</v>
      </c>
    </row>
    <row r="6002" spans="1:4" x14ac:dyDescent="0.35">
      <c r="A6002" s="202">
        <v>171</v>
      </c>
      <c r="B6002" t="s">
        <v>31</v>
      </c>
      <c r="C6002" s="201">
        <v>131314</v>
      </c>
      <c r="D6002" t="s">
        <v>425</v>
      </c>
    </row>
    <row r="6003" spans="1:4" x14ac:dyDescent="0.35">
      <c r="A6003" s="202">
        <v>171</v>
      </c>
      <c r="B6003" t="s">
        <v>31</v>
      </c>
      <c r="C6003" s="201">
        <v>131401</v>
      </c>
      <c r="D6003" t="s">
        <v>380</v>
      </c>
    </row>
    <row r="6004" spans="1:4" x14ac:dyDescent="0.35">
      <c r="A6004" s="202">
        <v>171</v>
      </c>
      <c r="B6004" t="s">
        <v>31</v>
      </c>
      <c r="C6004" s="201">
        <v>131402</v>
      </c>
      <c r="D6004" t="s">
        <v>379</v>
      </c>
    </row>
    <row r="6005" spans="1:4" x14ac:dyDescent="0.35">
      <c r="A6005" s="202">
        <v>171</v>
      </c>
      <c r="B6005" t="s">
        <v>31</v>
      </c>
      <c r="C6005" s="201">
        <v>131499</v>
      </c>
      <c r="D6005" t="s">
        <v>378</v>
      </c>
    </row>
    <row r="6006" spans="1:4" x14ac:dyDescent="0.35">
      <c r="A6006" s="202">
        <v>171</v>
      </c>
      <c r="B6006" t="s">
        <v>31</v>
      </c>
      <c r="C6006" s="201">
        <v>150001</v>
      </c>
      <c r="D6006" t="s">
        <v>441</v>
      </c>
    </row>
    <row r="6007" spans="1:4" x14ac:dyDescent="0.35">
      <c r="A6007" s="202">
        <v>171</v>
      </c>
      <c r="B6007" t="s">
        <v>31</v>
      </c>
      <c r="C6007" s="201">
        <v>150401</v>
      </c>
      <c r="D6007" t="s">
        <v>375</v>
      </c>
    </row>
    <row r="6008" spans="1:4" x14ac:dyDescent="0.35">
      <c r="A6008" s="202">
        <v>171</v>
      </c>
      <c r="B6008" t="s">
        <v>31</v>
      </c>
      <c r="C6008" s="201">
        <v>150506</v>
      </c>
      <c r="D6008" t="s">
        <v>265</v>
      </c>
    </row>
    <row r="6009" spans="1:4" x14ac:dyDescent="0.35">
      <c r="A6009" s="202">
        <v>171</v>
      </c>
      <c r="B6009" t="s">
        <v>31</v>
      </c>
      <c r="C6009" s="201">
        <v>150507</v>
      </c>
      <c r="D6009" t="s">
        <v>264</v>
      </c>
    </row>
    <row r="6010" spans="1:4" x14ac:dyDescent="0.35">
      <c r="A6010" s="202">
        <v>171</v>
      </c>
      <c r="B6010" t="s">
        <v>31</v>
      </c>
      <c r="C6010" s="201">
        <v>150508</v>
      </c>
      <c r="D6010" t="s">
        <v>263</v>
      </c>
    </row>
    <row r="6011" spans="1:4" x14ac:dyDescent="0.35">
      <c r="A6011" s="202">
        <v>171</v>
      </c>
      <c r="B6011" t="s">
        <v>31</v>
      </c>
      <c r="C6011" s="201">
        <v>150612</v>
      </c>
      <c r="D6011" t="s">
        <v>440</v>
      </c>
    </row>
    <row r="6012" spans="1:4" x14ac:dyDescent="0.35">
      <c r="A6012" s="202">
        <v>171</v>
      </c>
      <c r="B6012" t="s">
        <v>31</v>
      </c>
      <c r="C6012" s="201">
        <v>150613</v>
      </c>
      <c r="D6012" t="s">
        <v>439</v>
      </c>
    </row>
    <row r="6013" spans="1:4" x14ac:dyDescent="0.35">
      <c r="A6013" s="202">
        <v>171</v>
      </c>
      <c r="B6013" t="s">
        <v>31</v>
      </c>
      <c r="C6013" s="201">
        <v>150699</v>
      </c>
      <c r="D6013" t="s">
        <v>438</v>
      </c>
    </row>
    <row r="6014" spans="1:4" x14ac:dyDescent="0.35">
      <c r="A6014" s="202">
        <v>171</v>
      </c>
      <c r="B6014" t="s">
        <v>31</v>
      </c>
      <c r="C6014" s="201">
        <v>150703</v>
      </c>
      <c r="D6014" t="s">
        <v>437</v>
      </c>
    </row>
    <row r="6015" spans="1:4" x14ac:dyDescent="0.35">
      <c r="A6015" s="202">
        <v>171</v>
      </c>
      <c r="B6015" t="s">
        <v>31</v>
      </c>
      <c r="C6015" s="201">
        <v>150705</v>
      </c>
      <c r="D6015" t="s">
        <v>261</v>
      </c>
    </row>
    <row r="6016" spans="1:4" x14ac:dyDescent="0.35">
      <c r="A6016" s="202">
        <v>171</v>
      </c>
      <c r="B6016" t="s">
        <v>31</v>
      </c>
      <c r="C6016" s="201">
        <v>151102</v>
      </c>
      <c r="D6016" t="s">
        <v>514</v>
      </c>
    </row>
    <row r="6017" spans="1:4" x14ac:dyDescent="0.35">
      <c r="A6017" s="202">
        <v>171</v>
      </c>
      <c r="B6017" t="s">
        <v>31</v>
      </c>
      <c r="C6017" s="201">
        <v>151501</v>
      </c>
      <c r="D6017" t="s">
        <v>436</v>
      </c>
    </row>
    <row r="6018" spans="1:4" x14ac:dyDescent="0.35">
      <c r="A6018" s="202">
        <v>171</v>
      </c>
      <c r="B6018" t="s">
        <v>31</v>
      </c>
      <c r="C6018" s="201">
        <v>151503</v>
      </c>
      <c r="D6018" t="s">
        <v>435</v>
      </c>
    </row>
    <row r="6019" spans="1:4" x14ac:dyDescent="0.35">
      <c r="A6019" s="202">
        <v>171</v>
      </c>
      <c r="B6019" t="s">
        <v>31</v>
      </c>
      <c r="C6019" s="201">
        <v>190501</v>
      </c>
      <c r="D6019" t="s">
        <v>372</v>
      </c>
    </row>
    <row r="6020" spans="1:4" x14ac:dyDescent="0.35">
      <c r="A6020" s="202">
        <v>171</v>
      </c>
      <c r="B6020" t="s">
        <v>31</v>
      </c>
      <c r="C6020" s="201">
        <v>190505</v>
      </c>
      <c r="D6020" t="s">
        <v>252</v>
      </c>
    </row>
    <row r="6021" spans="1:4" x14ac:dyDescent="0.35">
      <c r="A6021" s="202">
        <v>171</v>
      </c>
      <c r="B6021" t="s">
        <v>31</v>
      </c>
      <c r="C6021" s="201">
        <v>190708</v>
      </c>
      <c r="D6021" t="s">
        <v>371</v>
      </c>
    </row>
    <row r="6022" spans="1:4" x14ac:dyDescent="0.35">
      <c r="A6022" s="202">
        <v>171</v>
      </c>
      <c r="B6022" t="s">
        <v>31</v>
      </c>
      <c r="C6022" s="201">
        <v>190710</v>
      </c>
      <c r="D6022" t="s">
        <v>370</v>
      </c>
    </row>
    <row r="6023" spans="1:4" x14ac:dyDescent="0.35">
      <c r="A6023" s="202">
        <v>171</v>
      </c>
      <c r="B6023" t="s">
        <v>31</v>
      </c>
      <c r="C6023" s="201">
        <v>220000</v>
      </c>
      <c r="D6023" t="s">
        <v>513</v>
      </c>
    </row>
    <row r="6024" spans="1:4" x14ac:dyDescent="0.35">
      <c r="A6024" s="202">
        <v>171</v>
      </c>
      <c r="B6024" t="s">
        <v>31</v>
      </c>
      <c r="C6024" s="201">
        <v>220302</v>
      </c>
      <c r="D6024" t="s">
        <v>512</v>
      </c>
    </row>
    <row r="6025" spans="1:4" x14ac:dyDescent="0.35">
      <c r="A6025" s="202">
        <v>171</v>
      </c>
      <c r="B6025" t="s">
        <v>31</v>
      </c>
      <c r="C6025" s="201">
        <v>260210</v>
      </c>
      <c r="D6025" t="s">
        <v>251</v>
      </c>
    </row>
    <row r="6026" spans="1:4" x14ac:dyDescent="0.35">
      <c r="A6026" s="202">
        <v>171</v>
      </c>
      <c r="B6026" t="s">
        <v>31</v>
      </c>
      <c r="C6026" s="201">
        <v>261006</v>
      </c>
      <c r="D6026" t="s">
        <v>250</v>
      </c>
    </row>
    <row r="6027" spans="1:4" x14ac:dyDescent="0.35">
      <c r="A6027" s="202">
        <v>171</v>
      </c>
      <c r="B6027" t="s">
        <v>31</v>
      </c>
      <c r="C6027" s="201">
        <v>301901</v>
      </c>
      <c r="D6027" t="s">
        <v>369</v>
      </c>
    </row>
    <row r="6028" spans="1:4" x14ac:dyDescent="0.35">
      <c r="A6028" s="202">
        <v>171</v>
      </c>
      <c r="B6028" t="s">
        <v>31</v>
      </c>
      <c r="C6028" s="201">
        <v>302502</v>
      </c>
      <c r="D6028" t="s">
        <v>368</v>
      </c>
    </row>
    <row r="6029" spans="1:4" x14ac:dyDescent="0.35">
      <c r="A6029" s="202">
        <v>171</v>
      </c>
      <c r="B6029" t="s">
        <v>31</v>
      </c>
      <c r="C6029" s="201">
        <v>303301</v>
      </c>
      <c r="D6029" t="s">
        <v>248</v>
      </c>
    </row>
    <row r="6030" spans="1:4" x14ac:dyDescent="0.35">
      <c r="A6030" s="202">
        <v>171</v>
      </c>
      <c r="B6030" t="s">
        <v>31</v>
      </c>
      <c r="C6030" s="201">
        <v>304101</v>
      </c>
      <c r="D6030" t="s">
        <v>246</v>
      </c>
    </row>
    <row r="6031" spans="1:4" x14ac:dyDescent="0.35">
      <c r="A6031" s="202">
        <v>171</v>
      </c>
      <c r="B6031" t="s">
        <v>31</v>
      </c>
      <c r="C6031" s="201">
        <v>304401</v>
      </c>
      <c r="D6031" t="s">
        <v>245</v>
      </c>
    </row>
    <row r="6032" spans="1:4" x14ac:dyDescent="0.35">
      <c r="A6032" s="202">
        <v>171</v>
      </c>
      <c r="B6032" t="s">
        <v>31</v>
      </c>
      <c r="C6032" s="201">
        <v>310501</v>
      </c>
      <c r="D6032" t="s">
        <v>423</v>
      </c>
    </row>
    <row r="6033" spans="1:4" x14ac:dyDescent="0.35">
      <c r="A6033" s="202">
        <v>171</v>
      </c>
      <c r="B6033" t="s">
        <v>31</v>
      </c>
      <c r="C6033" s="201">
        <v>310504</v>
      </c>
      <c r="D6033" t="s">
        <v>422</v>
      </c>
    </row>
    <row r="6034" spans="1:4" x14ac:dyDescent="0.35">
      <c r="A6034" s="202">
        <v>171</v>
      </c>
      <c r="B6034" t="s">
        <v>31</v>
      </c>
      <c r="C6034" s="201">
        <v>310507</v>
      </c>
      <c r="D6034" t="s">
        <v>421</v>
      </c>
    </row>
    <row r="6035" spans="1:4" x14ac:dyDescent="0.35">
      <c r="A6035" s="202">
        <v>171</v>
      </c>
      <c r="B6035" t="s">
        <v>31</v>
      </c>
      <c r="C6035" s="201">
        <v>310601</v>
      </c>
      <c r="D6035" t="s">
        <v>367</v>
      </c>
    </row>
    <row r="6036" spans="1:4" x14ac:dyDescent="0.35">
      <c r="A6036" s="202">
        <v>171</v>
      </c>
      <c r="B6036" t="s">
        <v>31</v>
      </c>
      <c r="C6036" s="201">
        <v>400509</v>
      </c>
      <c r="D6036" t="s">
        <v>244</v>
      </c>
    </row>
    <row r="6037" spans="1:4" x14ac:dyDescent="0.35">
      <c r="A6037" s="202">
        <v>171</v>
      </c>
      <c r="B6037" t="s">
        <v>31</v>
      </c>
      <c r="C6037" s="201">
        <v>410399</v>
      </c>
      <c r="D6037" t="s">
        <v>243</v>
      </c>
    </row>
    <row r="6038" spans="1:4" x14ac:dyDescent="0.35">
      <c r="A6038" s="202">
        <v>171</v>
      </c>
      <c r="B6038" t="s">
        <v>31</v>
      </c>
      <c r="C6038" s="201">
        <v>419999</v>
      </c>
      <c r="D6038" t="s">
        <v>242</v>
      </c>
    </row>
    <row r="6039" spans="1:4" x14ac:dyDescent="0.35">
      <c r="A6039" s="202">
        <v>171</v>
      </c>
      <c r="B6039" t="s">
        <v>31</v>
      </c>
      <c r="C6039" s="201">
        <v>430107</v>
      </c>
      <c r="D6039" t="s">
        <v>237</v>
      </c>
    </row>
    <row r="6040" spans="1:4" x14ac:dyDescent="0.35">
      <c r="A6040" s="202">
        <v>171</v>
      </c>
      <c r="B6040" t="s">
        <v>31</v>
      </c>
      <c r="C6040" s="201">
        <v>430109</v>
      </c>
      <c r="D6040" t="s">
        <v>364</v>
      </c>
    </row>
    <row r="6041" spans="1:4" x14ac:dyDescent="0.35">
      <c r="A6041" s="202">
        <v>171</v>
      </c>
      <c r="B6041" t="s">
        <v>31</v>
      </c>
      <c r="C6041" s="201">
        <v>430115</v>
      </c>
      <c r="D6041" t="s">
        <v>235</v>
      </c>
    </row>
    <row r="6042" spans="1:4" x14ac:dyDescent="0.35">
      <c r="A6042" s="202">
        <v>171</v>
      </c>
      <c r="B6042" t="s">
        <v>31</v>
      </c>
      <c r="C6042" s="201">
        <v>430120</v>
      </c>
      <c r="D6042" t="s">
        <v>233</v>
      </c>
    </row>
    <row r="6043" spans="1:4" x14ac:dyDescent="0.35">
      <c r="A6043" s="202">
        <v>171</v>
      </c>
      <c r="B6043" t="s">
        <v>31</v>
      </c>
      <c r="C6043" s="201">
        <v>430122</v>
      </c>
      <c r="D6043" t="s">
        <v>232</v>
      </c>
    </row>
    <row r="6044" spans="1:4" x14ac:dyDescent="0.35">
      <c r="A6044" s="202">
        <v>171</v>
      </c>
      <c r="B6044" t="s">
        <v>31</v>
      </c>
      <c r="C6044" s="201">
        <v>430123</v>
      </c>
      <c r="D6044" t="s">
        <v>231</v>
      </c>
    </row>
    <row r="6045" spans="1:4" x14ac:dyDescent="0.35">
      <c r="A6045" s="202">
        <v>171</v>
      </c>
      <c r="B6045" t="s">
        <v>31</v>
      </c>
      <c r="C6045" s="201">
        <v>430202</v>
      </c>
      <c r="D6045" t="s">
        <v>362</v>
      </c>
    </row>
    <row r="6046" spans="1:4" x14ac:dyDescent="0.35">
      <c r="A6046" s="202">
        <v>171</v>
      </c>
      <c r="B6046" t="s">
        <v>31</v>
      </c>
      <c r="C6046" s="201">
        <v>430302</v>
      </c>
      <c r="D6046" t="s">
        <v>229</v>
      </c>
    </row>
    <row r="6047" spans="1:4" x14ac:dyDescent="0.35">
      <c r="A6047" s="202">
        <v>171</v>
      </c>
      <c r="B6047" t="s">
        <v>31</v>
      </c>
      <c r="C6047" s="201">
        <v>430403</v>
      </c>
      <c r="D6047" t="s">
        <v>225</v>
      </c>
    </row>
    <row r="6048" spans="1:4" x14ac:dyDescent="0.35">
      <c r="A6048" s="202">
        <v>171</v>
      </c>
      <c r="B6048" t="s">
        <v>31</v>
      </c>
      <c r="C6048" s="201">
        <v>430405</v>
      </c>
      <c r="D6048" t="s">
        <v>223</v>
      </c>
    </row>
    <row r="6049" spans="1:4" x14ac:dyDescent="0.35">
      <c r="A6049" s="202">
        <v>171</v>
      </c>
      <c r="B6049" t="s">
        <v>31</v>
      </c>
      <c r="C6049" s="201">
        <v>440000</v>
      </c>
      <c r="D6049" t="s">
        <v>220</v>
      </c>
    </row>
    <row r="6050" spans="1:4" x14ac:dyDescent="0.35">
      <c r="A6050" s="202">
        <v>171</v>
      </c>
      <c r="B6050" t="s">
        <v>31</v>
      </c>
      <c r="C6050" s="201">
        <v>440401</v>
      </c>
      <c r="D6050" t="s">
        <v>511</v>
      </c>
    </row>
    <row r="6051" spans="1:4" x14ac:dyDescent="0.35">
      <c r="A6051" s="202">
        <v>171</v>
      </c>
      <c r="B6051" t="s">
        <v>31</v>
      </c>
      <c r="C6051" s="201">
        <v>440403</v>
      </c>
      <c r="D6051" t="s">
        <v>510</v>
      </c>
    </row>
    <row r="6052" spans="1:4" x14ac:dyDescent="0.35">
      <c r="A6052" s="202">
        <v>171</v>
      </c>
      <c r="B6052" t="s">
        <v>31</v>
      </c>
      <c r="C6052" s="201">
        <v>440701</v>
      </c>
      <c r="D6052" t="s">
        <v>358</v>
      </c>
    </row>
    <row r="6053" spans="1:4" x14ac:dyDescent="0.35">
      <c r="A6053" s="202">
        <v>171</v>
      </c>
      <c r="B6053" t="s">
        <v>31</v>
      </c>
      <c r="C6053" s="201">
        <v>440702</v>
      </c>
      <c r="D6053" t="s">
        <v>509</v>
      </c>
    </row>
    <row r="6054" spans="1:4" x14ac:dyDescent="0.35">
      <c r="A6054" s="202">
        <v>171</v>
      </c>
      <c r="B6054" t="s">
        <v>31</v>
      </c>
      <c r="C6054" s="201">
        <v>460000</v>
      </c>
      <c r="D6054" t="s">
        <v>508</v>
      </c>
    </row>
    <row r="6055" spans="1:4" x14ac:dyDescent="0.35">
      <c r="A6055" s="202">
        <v>171</v>
      </c>
      <c r="B6055" t="s">
        <v>31</v>
      </c>
      <c r="C6055" s="201">
        <v>460101</v>
      </c>
      <c r="D6055" t="s">
        <v>507</v>
      </c>
    </row>
    <row r="6056" spans="1:4" x14ac:dyDescent="0.35">
      <c r="A6056" s="202">
        <v>171</v>
      </c>
      <c r="B6056" t="s">
        <v>31</v>
      </c>
      <c r="C6056" s="201">
        <v>460201</v>
      </c>
      <c r="D6056" t="s">
        <v>506</v>
      </c>
    </row>
    <row r="6057" spans="1:4" x14ac:dyDescent="0.35">
      <c r="A6057" s="202">
        <v>171</v>
      </c>
      <c r="B6057" t="s">
        <v>31</v>
      </c>
      <c r="C6057" s="201">
        <v>460301</v>
      </c>
      <c r="D6057" t="s">
        <v>219</v>
      </c>
    </row>
    <row r="6058" spans="1:4" x14ac:dyDescent="0.35">
      <c r="A6058" s="202">
        <v>171</v>
      </c>
      <c r="B6058" t="s">
        <v>31</v>
      </c>
      <c r="C6058" s="201">
        <v>460302</v>
      </c>
      <c r="D6058" t="s">
        <v>420</v>
      </c>
    </row>
    <row r="6059" spans="1:4" x14ac:dyDescent="0.35">
      <c r="A6059" s="202">
        <v>171</v>
      </c>
      <c r="B6059" t="s">
        <v>31</v>
      </c>
      <c r="C6059" s="201">
        <v>460303</v>
      </c>
      <c r="D6059" t="s">
        <v>218</v>
      </c>
    </row>
    <row r="6060" spans="1:4" x14ac:dyDescent="0.35">
      <c r="A6060" s="202">
        <v>171</v>
      </c>
      <c r="B6060" t="s">
        <v>31</v>
      </c>
      <c r="C6060" s="201">
        <v>460401</v>
      </c>
      <c r="D6060" t="s">
        <v>217</v>
      </c>
    </row>
    <row r="6061" spans="1:4" x14ac:dyDescent="0.35">
      <c r="A6061" s="202">
        <v>171</v>
      </c>
      <c r="B6061" t="s">
        <v>31</v>
      </c>
      <c r="C6061" s="201">
        <v>460402</v>
      </c>
      <c r="D6061" t="s">
        <v>505</v>
      </c>
    </row>
    <row r="6062" spans="1:4" x14ac:dyDescent="0.35">
      <c r="A6062" s="202">
        <v>171</v>
      </c>
      <c r="B6062" t="s">
        <v>31</v>
      </c>
      <c r="C6062" s="201">
        <v>460403</v>
      </c>
      <c r="D6062" t="s">
        <v>419</v>
      </c>
    </row>
    <row r="6063" spans="1:4" x14ac:dyDescent="0.35">
      <c r="A6063" s="202">
        <v>171</v>
      </c>
      <c r="B6063" t="s">
        <v>31</v>
      </c>
      <c r="C6063" s="201">
        <v>460404</v>
      </c>
      <c r="D6063" t="s">
        <v>418</v>
      </c>
    </row>
    <row r="6064" spans="1:4" x14ac:dyDescent="0.35">
      <c r="A6064" s="202">
        <v>171</v>
      </c>
      <c r="B6064" t="s">
        <v>31</v>
      </c>
      <c r="C6064" s="201">
        <v>460406</v>
      </c>
      <c r="D6064" t="s">
        <v>504</v>
      </c>
    </row>
    <row r="6065" spans="1:4" x14ac:dyDescent="0.35">
      <c r="A6065" s="202">
        <v>171</v>
      </c>
      <c r="B6065" t="s">
        <v>31</v>
      </c>
      <c r="C6065" s="201">
        <v>460408</v>
      </c>
      <c r="D6065" t="s">
        <v>503</v>
      </c>
    </row>
    <row r="6066" spans="1:4" x14ac:dyDescent="0.35">
      <c r="A6066" s="202">
        <v>171</v>
      </c>
      <c r="B6066" t="s">
        <v>31</v>
      </c>
      <c r="C6066" s="201">
        <v>460410</v>
      </c>
      <c r="D6066" t="s">
        <v>502</v>
      </c>
    </row>
    <row r="6067" spans="1:4" x14ac:dyDescent="0.35">
      <c r="A6067" s="202">
        <v>171</v>
      </c>
      <c r="B6067" t="s">
        <v>31</v>
      </c>
      <c r="C6067" s="201">
        <v>460412</v>
      </c>
      <c r="D6067" t="s">
        <v>501</v>
      </c>
    </row>
    <row r="6068" spans="1:4" x14ac:dyDescent="0.35">
      <c r="A6068" s="202">
        <v>171</v>
      </c>
      <c r="B6068" t="s">
        <v>31</v>
      </c>
      <c r="C6068" s="201">
        <v>460413</v>
      </c>
      <c r="D6068" t="s">
        <v>433</v>
      </c>
    </row>
    <row r="6069" spans="1:4" x14ac:dyDescent="0.35">
      <c r="A6069" s="202">
        <v>171</v>
      </c>
      <c r="B6069" t="s">
        <v>31</v>
      </c>
      <c r="C6069" s="201">
        <v>460414</v>
      </c>
      <c r="D6069" t="s">
        <v>500</v>
      </c>
    </row>
    <row r="6070" spans="1:4" x14ac:dyDescent="0.35">
      <c r="A6070" s="202">
        <v>171</v>
      </c>
      <c r="B6070" t="s">
        <v>31</v>
      </c>
      <c r="C6070" s="201">
        <v>460415</v>
      </c>
      <c r="D6070" t="s">
        <v>499</v>
      </c>
    </row>
    <row r="6071" spans="1:4" x14ac:dyDescent="0.35">
      <c r="A6071" s="202">
        <v>171</v>
      </c>
      <c r="B6071" t="s">
        <v>31</v>
      </c>
      <c r="C6071" s="201">
        <v>460502</v>
      </c>
      <c r="D6071" t="s">
        <v>498</v>
      </c>
    </row>
    <row r="6072" spans="1:4" x14ac:dyDescent="0.35">
      <c r="A6072" s="202">
        <v>171</v>
      </c>
      <c r="B6072" t="s">
        <v>31</v>
      </c>
      <c r="C6072" s="201">
        <v>460503</v>
      </c>
      <c r="D6072" t="s">
        <v>497</v>
      </c>
    </row>
    <row r="6073" spans="1:4" x14ac:dyDescent="0.35">
      <c r="A6073" s="202">
        <v>171</v>
      </c>
      <c r="B6073" t="s">
        <v>31</v>
      </c>
      <c r="C6073" s="201">
        <v>460504</v>
      </c>
      <c r="D6073" t="s">
        <v>496</v>
      </c>
    </row>
    <row r="6074" spans="1:4" x14ac:dyDescent="0.35">
      <c r="A6074" s="202">
        <v>171</v>
      </c>
      <c r="B6074" t="s">
        <v>31</v>
      </c>
      <c r="C6074" s="201">
        <v>460505</v>
      </c>
      <c r="D6074" t="s">
        <v>495</v>
      </c>
    </row>
    <row r="6075" spans="1:4" x14ac:dyDescent="0.35">
      <c r="A6075" s="202">
        <v>171</v>
      </c>
      <c r="B6075" t="s">
        <v>31</v>
      </c>
      <c r="C6075" s="201">
        <v>470000</v>
      </c>
      <c r="D6075" t="s">
        <v>216</v>
      </c>
    </row>
    <row r="6076" spans="1:4" x14ac:dyDescent="0.35">
      <c r="A6076" s="202">
        <v>171</v>
      </c>
      <c r="B6076" t="s">
        <v>31</v>
      </c>
      <c r="C6076" s="201">
        <v>470110</v>
      </c>
      <c r="D6076" t="s">
        <v>417</v>
      </c>
    </row>
    <row r="6077" spans="1:4" x14ac:dyDescent="0.35">
      <c r="A6077" s="202">
        <v>171</v>
      </c>
      <c r="B6077" t="s">
        <v>31</v>
      </c>
      <c r="C6077" s="201">
        <v>470303</v>
      </c>
      <c r="D6077" t="s">
        <v>214</v>
      </c>
    </row>
    <row r="6078" spans="1:4" x14ac:dyDescent="0.35">
      <c r="A6078" s="202">
        <v>171</v>
      </c>
      <c r="B6078" t="s">
        <v>31</v>
      </c>
      <c r="C6078" s="201">
        <v>470600</v>
      </c>
      <c r="D6078" t="s">
        <v>211</v>
      </c>
    </row>
    <row r="6079" spans="1:4" x14ac:dyDescent="0.35">
      <c r="A6079" s="202">
        <v>171</v>
      </c>
      <c r="B6079" t="s">
        <v>31</v>
      </c>
      <c r="C6079" s="201">
        <v>470615</v>
      </c>
      <c r="D6079" t="s">
        <v>494</v>
      </c>
    </row>
    <row r="6080" spans="1:4" x14ac:dyDescent="0.35">
      <c r="A6080" s="202">
        <v>171</v>
      </c>
      <c r="B6080" t="s">
        <v>31</v>
      </c>
      <c r="C6080" s="201">
        <v>470617</v>
      </c>
      <c r="D6080" t="s">
        <v>203</v>
      </c>
    </row>
    <row r="6081" spans="1:4" x14ac:dyDescent="0.35">
      <c r="A6081" s="202">
        <v>171</v>
      </c>
      <c r="B6081" t="s">
        <v>31</v>
      </c>
      <c r="C6081" s="201">
        <v>470618</v>
      </c>
      <c r="D6081" t="s">
        <v>202</v>
      </c>
    </row>
    <row r="6082" spans="1:4" x14ac:dyDescent="0.35">
      <c r="A6082" s="202">
        <v>171</v>
      </c>
      <c r="B6082" t="s">
        <v>31</v>
      </c>
      <c r="C6082" s="201">
        <v>470701</v>
      </c>
      <c r="D6082" t="s">
        <v>201</v>
      </c>
    </row>
    <row r="6083" spans="1:4" x14ac:dyDescent="0.35">
      <c r="A6083" s="202">
        <v>171</v>
      </c>
      <c r="B6083" t="s">
        <v>31</v>
      </c>
      <c r="C6083" s="201">
        <v>470703</v>
      </c>
      <c r="D6083" t="s">
        <v>200</v>
      </c>
    </row>
    <row r="6084" spans="1:4" x14ac:dyDescent="0.35">
      <c r="A6084" s="202">
        <v>171</v>
      </c>
      <c r="B6084" t="s">
        <v>31</v>
      </c>
      <c r="C6084" s="201">
        <v>470704</v>
      </c>
      <c r="D6084" t="s">
        <v>199</v>
      </c>
    </row>
    <row r="6085" spans="1:4" x14ac:dyDescent="0.35">
      <c r="A6085" s="202">
        <v>171</v>
      </c>
      <c r="B6085" t="s">
        <v>31</v>
      </c>
      <c r="C6085" s="201">
        <v>470705</v>
      </c>
      <c r="D6085" t="s">
        <v>198</v>
      </c>
    </row>
    <row r="6086" spans="1:4" x14ac:dyDescent="0.35">
      <c r="A6086" s="202">
        <v>171</v>
      </c>
      <c r="B6086" t="s">
        <v>31</v>
      </c>
      <c r="C6086" s="201">
        <v>470706</v>
      </c>
      <c r="D6086" t="s">
        <v>197</v>
      </c>
    </row>
    <row r="6087" spans="1:4" x14ac:dyDescent="0.35">
      <c r="A6087" s="202">
        <v>171</v>
      </c>
      <c r="B6087" t="s">
        <v>31</v>
      </c>
      <c r="C6087" s="201">
        <v>490101</v>
      </c>
      <c r="D6087" t="s">
        <v>493</v>
      </c>
    </row>
    <row r="6088" spans="1:4" x14ac:dyDescent="0.35">
      <c r="A6088" s="202">
        <v>171</v>
      </c>
      <c r="B6088" t="s">
        <v>31</v>
      </c>
      <c r="C6088" s="201">
        <v>490104</v>
      </c>
      <c r="D6088" t="s">
        <v>492</v>
      </c>
    </row>
    <row r="6089" spans="1:4" x14ac:dyDescent="0.35">
      <c r="A6089" s="202">
        <v>171</v>
      </c>
      <c r="B6089" t="s">
        <v>31</v>
      </c>
      <c r="C6089" s="201">
        <v>490205</v>
      </c>
      <c r="D6089" t="s">
        <v>192</v>
      </c>
    </row>
    <row r="6090" spans="1:4" x14ac:dyDescent="0.35">
      <c r="A6090" s="202">
        <v>171</v>
      </c>
      <c r="B6090" t="s">
        <v>31</v>
      </c>
      <c r="C6090" s="201">
        <v>490209</v>
      </c>
      <c r="D6090" t="s">
        <v>460</v>
      </c>
    </row>
    <row r="6091" spans="1:4" x14ac:dyDescent="0.35">
      <c r="A6091" s="202">
        <v>171</v>
      </c>
      <c r="B6091" t="s">
        <v>31</v>
      </c>
      <c r="C6091" s="201">
        <v>500401</v>
      </c>
      <c r="D6091" t="s">
        <v>491</v>
      </c>
    </row>
    <row r="6092" spans="1:4" x14ac:dyDescent="0.35">
      <c r="A6092" s="202">
        <v>171</v>
      </c>
      <c r="B6092" t="s">
        <v>31</v>
      </c>
      <c r="C6092" s="201">
        <v>500410</v>
      </c>
      <c r="D6092" t="s">
        <v>490</v>
      </c>
    </row>
    <row r="6093" spans="1:4" x14ac:dyDescent="0.35">
      <c r="A6093" s="202">
        <v>171</v>
      </c>
      <c r="B6093" t="s">
        <v>31</v>
      </c>
      <c r="C6093" s="201">
        <v>500602</v>
      </c>
      <c r="D6093" t="s">
        <v>415</v>
      </c>
    </row>
    <row r="6094" spans="1:4" x14ac:dyDescent="0.35">
      <c r="A6094" s="202">
        <v>171</v>
      </c>
      <c r="B6094" t="s">
        <v>31</v>
      </c>
      <c r="C6094" s="201">
        <v>510701</v>
      </c>
      <c r="D6094" t="s">
        <v>187</v>
      </c>
    </row>
    <row r="6095" spans="1:4" x14ac:dyDescent="0.35">
      <c r="A6095" s="202">
        <v>171</v>
      </c>
      <c r="B6095" t="s">
        <v>31</v>
      </c>
      <c r="C6095" s="201">
        <v>510706</v>
      </c>
      <c r="D6095" t="s">
        <v>185</v>
      </c>
    </row>
    <row r="6096" spans="1:4" x14ac:dyDescent="0.35">
      <c r="A6096" s="202">
        <v>171</v>
      </c>
      <c r="B6096" t="s">
        <v>31</v>
      </c>
      <c r="C6096" s="201">
        <v>510709</v>
      </c>
      <c r="D6096" t="s">
        <v>184</v>
      </c>
    </row>
    <row r="6097" spans="1:4" x14ac:dyDescent="0.35">
      <c r="A6097" s="202">
        <v>171</v>
      </c>
      <c r="B6097" t="s">
        <v>31</v>
      </c>
      <c r="C6097" s="201">
        <v>510710</v>
      </c>
      <c r="D6097" t="s">
        <v>183</v>
      </c>
    </row>
    <row r="6098" spans="1:4" x14ac:dyDescent="0.35">
      <c r="A6098" s="202">
        <v>171</v>
      </c>
      <c r="B6098" t="s">
        <v>31</v>
      </c>
      <c r="C6098" s="201">
        <v>510711</v>
      </c>
      <c r="D6098" t="s">
        <v>182</v>
      </c>
    </row>
    <row r="6099" spans="1:4" x14ac:dyDescent="0.35">
      <c r="A6099" s="202">
        <v>171</v>
      </c>
      <c r="B6099" t="s">
        <v>31</v>
      </c>
      <c r="C6099" s="201">
        <v>510712</v>
      </c>
      <c r="D6099" t="s">
        <v>181</v>
      </c>
    </row>
    <row r="6100" spans="1:4" x14ac:dyDescent="0.35">
      <c r="A6100" s="202">
        <v>171</v>
      </c>
      <c r="B6100" t="s">
        <v>31</v>
      </c>
      <c r="C6100" s="201">
        <v>510714</v>
      </c>
      <c r="D6100" t="s">
        <v>180</v>
      </c>
    </row>
    <row r="6101" spans="1:4" x14ac:dyDescent="0.35">
      <c r="A6101" s="202">
        <v>171</v>
      </c>
      <c r="B6101" t="s">
        <v>31</v>
      </c>
      <c r="C6101" s="201">
        <v>510716</v>
      </c>
      <c r="D6101" t="s">
        <v>179</v>
      </c>
    </row>
    <row r="6102" spans="1:4" x14ac:dyDescent="0.35">
      <c r="A6102" s="202">
        <v>171</v>
      </c>
      <c r="B6102" t="s">
        <v>31</v>
      </c>
      <c r="C6102" s="201">
        <v>510801</v>
      </c>
      <c r="D6102" t="s">
        <v>178</v>
      </c>
    </row>
    <row r="6103" spans="1:4" x14ac:dyDescent="0.35">
      <c r="A6103" s="202">
        <v>171</v>
      </c>
      <c r="B6103" t="s">
        <v>31</v>
      </c>
      <c r="C6103" s="201">
        <v>510803</v>
      </c>
      <c r="D6103" t="s">
        <v>177</v>
      </c>
    </row>
    <row r="6104" spans="1:4" x14ac:dyDescent="0.35">
      <c r="A6104" s="202">
        <v>171</v>
      </c>
      <c r="B6104" t="s">
        <v>31</v>
      </c>
      <c r="C6104" s="201">
        <v>510805</v>
      </c>
      <c r="D6104" t="s">
        <v>176</v>
      </c>
    </row>
    <row r="6105" spans="1:4" x14ac:dyDescent="0.35">
      <c r="A6105" s="202">
        <v>171</v>
      </c>
      <c r="B6105" t="s">
        <v>31</v>
      </c>
      <c r="C6105" s="201">
        <v>510806</v>
      </c>
      <c r="D6105" t="s">
        <v>175</v>
      </c>
    </row>
    <row r="6106" spans="1:4" x14ac:dyDescent="0.35">
      <c r="A6106" s="202">
        <v>171</v>
      </c>
      <c r="B6106" t="s">
        <v>31</v>
      </c>
      <c r="C6106" s="201">
        <v>510809</v>
      </c>
      <c r="D6106" t="s">
        <v>174</v>
      </c>
    </row>
    <row r="6107" spans="1:4" x14ac:dyDescent="0.35">
      <c r="A6107" s="202">
        <v>171</v>
      </c>
      <c r="B6107" t="s">
        <v>31</v>
      </c>
      <c r="C6107" s="201">
        <v>510811</v>
      </c>
      <c r="D6107" t="s">
        <v>173</v>
      </c>
    </row>
    <row r="6108" spans="1:4" x14ac:dyDescent="0.35">
      <c r="A6108" s="202">
        <v>171</v>
      </c>
      <c r="B6108" t="s">
        <v>31</v>
      </c>
      <c r="C6108" s="201">
        <v>510813</v>
      </c>
      <c r="D6108" t="s">
        <v>172</v>
      </c>
    </row>
    <row r="6109" spans="1:4" x14ac:dyDescent="0.35">
      <c r="A6109" s="202">
        <v>171</v>
      </c>
      <c r="B6109" t="s">
        <v>31</v>
      </c>
      <c r="C6109" s="201">
        <v>510901</v>
      </c>
      <c r="D6109" t="s">
        <v>171</v>
      </c>
    </row>
    <row r="6110" spans="1:4" x14ac:dyDescent="0.35">
      <c r="A6110" s="202">
        <v>171</v>
      </c>
      <c r="B6110" t="s">
        <v>31</v>
      </c>
      <c r="C6110" s="201">
        <v>510902</v>
      </c>
      <c r="D6110" t="s">
        <v>170</v>
      </c>
    </row>
    <row r="6111" spans="1:4" x14ac:dyDescent="0.35">
      <c r="A6111" s="202">
        <v>171</v>
      </c>
      <c r="B6111" t="s">
        <v>31</v>
      </c>
      <c r="C6111" s="201">
        <v>510906</v>
      </c>
      <c r="D6111" t="s">
        <v>169</v>
      </c>
    </row>
    <row r="6112" spans="1:4" x14ac:dyDescent="0.35">
      <c r="A6112" s="202">
        <v>171</v>
      </c>
      <c r="B6112" t="s">
        <v>31</v>
      </c>
      <c r="C6112" s="201">
        <v>510907</v>
      </c>
      <c r="D6112" t="s">
        <v>168</v>
      </c>
    </row>
    <row r="6113" spans="1:4" x14ac:dyDescent="0.35">
      <c r="A6113" s="202">
        <v>171</v>
      </c>
      <c r="B6113" t="s">
        <v>31</v>
      </c>
      <c r="C6113" s="201">
        <v>510908</v>
      </c>
      <c r="D6113" t="s">
        <v>167</v>
      </c>
    </row>
    <row r="6114" spans="1:4" x14ac:dyDescent="0.35">
      <c r="A6114" s="202">
        <v>171</v>
      </c>
      <c r="B6114" t="s">
        <v>31</v>
      </c>
      <c r="C6114" s="201">
        <v>510909</v>
      </c>
      <c r="D6114" t="s">
        <v>166</v>
      </c>
    </row>
    <row r="6115" spans="1:4" x14ac:dyDescent="0.35">
      <c r="A6115" s="202">
        <v>171</v>
      </c>
      <c r="B6115" t="s">
        <v>31</v>
      </c>
      <c r="C6115" s="201">
        <v>510910</v>
      </c>
      <c r="D6115" t="s">
        <v>165</v>
      </c>
    </row>
    <row r="6116" spans="1:4" x14ac:dyDescent="0.35">
      <c r="A6116" s="202">
        <v>171</v>
      </c>
      <c r="B6116" t="s">
        <v>31</v>
      </c>
      <c r="C6116" s="201">
        <v>510911</v>
      </c>
      <c r="D6116" t="s">
        <v>164</v>
      </c>
    </row>
    <row r="6117" spans="1:4" x14ac:dyDescent="0.35">
      <c r="A6117" s="202">
        <v>171</v>
      </c>
      <c r="B6117" t="s">
        <v>31</v>
      </c>
      <c r="C6117" s="201">
        <v>510915</v>
      </c>
      <c r="D6117" t="s">
        <v>163</v>
      </c>
    </row>
    <row r="6118" spans="1:4" x14ac:dyDescent="0.35">
      <c r="A6118" s="202">
        <v>171</v>
      </c>
      <c r="B6118" t="s">
        <v>31</v>
      </c>
      <c r="C6118" s="201">
        <v>510919</v>
      </c>
      <c r="D6118" t="s">
        <v>161</v>
      </c>
    </row>
    <row r="6119" spans="1:4" x14ac:dyDescent="0.35">
      <c r="A6119" s="202">
        <v>171</v>
      </c>
      <c r="B6119" t="s">
        <v>31</v>
      </c>
      <c r="C6119" s="201">
        <v>510920</v>
      </c>
      <c r="D6119" t="s">
        <v>160</v>
      </c>
    </row>
    <row r="6120" spans="1:4" x14ac:dyDescent="0.35">
      <c r="A6120" s="202">
        <v>171</v>
      </c>
      <c r="B6120" t="s">
        <v>31</v>
      </c>
      <c r="C6120" s="201">
        <v>511009</v>
      </c>
      <c r="D6120" t="s">
        <v>159</v>
      </c>
    </row>
    <row r="6121" spans="1:4" x14ac:dyDescent="0.35">
      <c r="A6121" s="202">
        <v>171</v>
      </c>
      <c r="B6121" t="s">
        <v>31</v>
      </c>
      <c r="C6121" s="201">
        <v>511012</v>
      </c>
      <c r="D6121" t="s">
        <v>158</v>
      </c>
    </row>
    <row r="6122" spans="1:4" x14ac:dyDescent="0.35">
      <c r="A6122" s="202">
        <v>171</v>
      </c>
      <c r="B6122" t="s">
        <v>31</v>
      </c>
      <c r="C6122" s="201">
        <v>511502</v>
      </c>
      <c r="D6122" t="s">
        <v>489</v>
      </c>
    </row>
    <row r="6123" spans="1:4" x14ac:dyDescent="0.35">
      <c r="A6123" s="202">
        <v>171</v>
      </c>
      <c r="B6123" t="s">
        <v>31</v>
      </c>
      <c r="C6123" s="201">
        <v>511801</v>
      </c>
      <c r="D6123" t="s">
        <v>454</v>
      </c>
    </row>
    <row r="6124" spans="1:4" x14ac:dyDescent="0.35">
      <c r="A6124" s="202">
        <v>171</v>
      </c>
      <c r="B6124" t="s">
        <v>31</v>
      </c>
      <c r="C6124" s="201">
        <v>511802</v>
      </c>
      <c r="D6124" t="s">
        <v>344</v>
      </c>
    </row>
    <row r="6125" spans="1:4" x14ac:dyDescent="0.35">
      <c r="A6125" s="202">
        <v>171</v>
      </c>
      <c r="B6125" t="s">
        <v>31</v>
      </c>
      <c r="C6125" s="201">
        <v>511803</v>
      </c>
      <c r="D6125" t="s">
        <v>343</v>
      </c>
    </row>
    <row r="6126" spans="1:4" x14ac:dyDescent="0.35">
      <c r="A6126" s="202">
        <v>171</v>
      </c>
      <c r="B6126" t="s">
        <v>31</v>
      </c>
      <c r="C6126" s="201">
        <v>511804</v>
      </c>
      <c r="D6126" t="s">
        <v>342</v>
      </c>
    </row>
    <row r="6127" spans="1:4" x14ac:dyDescent="0.35">
      <c r="A6127" s="202">
        <v>171</v>
      </c>
      <c r="B6127" t="s">
        <v>31</v>
      </c>
      <c r="C6127" s="201">
        <v>512201</v>
      </c>
      <c r="D6127" t="s">
        <v>156</v>
      </c>
    </row>
    <row r="6128" spans="1:4" x14ac:dyDescent="0.35">
      <c r="A6128" s="202">
        <v>171</v>
      </c>
      <c r="B6128" t="s">
        <v>31</v>
      </c>
      <c r="C6128" s="201">
        <v>512601</v>
      </c>
      <c r="D6128" t="s">
        <v>152</v>
      </c>
    </row>
    <row r="6129" spans="1:4" x14ac:dyDescent="0.35">
      <c r="A6129" s="202">
        <v>171</v>
      </c>
      <c r="B6129" t="s">
        <v>31</v>
      </c>
      <c r="C6129" s="201">
        <v>512604</v>
      </c>
      <c r="D6129" t="s">
        <v>151</v>
      </c>
    </row>
    <row r="6130" spans="1:4" x14ac:dyDescent="0.35">
      <c r="A6130" s="202">
        <v>171</v>
      </c>
      <c r="B6130" t="s">
        <v>31</v>
      </c>
      <c r="C6130" s="201">
        <v>512605</v>
      </c>
      <c r="D6130" t="s">
        <v>337</v>
      </c>
    </row>
    <row r="6131" spans="1:4" x14ac:dyDescent="0.35">
      <c r="A6131" s="202">
        <v>171</v>
      </c>
      <c r="B6131" t="s">
        <v>31</v>
      </c>
      <c r="C6131" s="201">
        <v>513101</v>
      </c>
      <c r="D6131" t="s">
        <v>336</v>
      </c>
    </row>
    <row r="6132" spans="1:4" x14ac:dyDescent="0.35">
      <c r="A6132" s="202">
        <v>171</v>
      </c>
      <c r="B6132" t="s">
        <v>31</v>
      </c>
      <c r="C6132" s="201">
        <v>513103</v>
      </c>
      <c r="D6132" t="s">
        <v>335</v>
      </c>
    </row>
    <row r="6133" spans="1:4" x14ac:dyDescent="0.35">
      <c r="A6133" s="202">
        <v>171</v>
      </c>
      <c r="B6133" t="s">
        <v>31</v>
      </c>
      <c r="C6133" s="201">
        <v>513104</v>
      </c>
      <c r="D6133" t="s">
        <v>334</v>
      </c>
    </row>
    <row r="6134" spans="1:4" x14ac:dyDescent="0.35">
      <c r="A6134" s="202">
        <v>171</v>
      </c>
      <c r="B6134" t="s">
        <v>31</v>
      </c>
      <c r="C6134" s="201">
        <v>513501</v>
      </c>
      <c r="D6134" t="s">
        <v>150</v>
      </c>
    </row>
    <row r="6135" spans="1:4" x14ac:dyDescent="0.35">
      <c r="A6135" s="202">
        <v>171</v>
      </c>
      <c r="B6135" t="s">
        <v>31</v>
      </c>
      <c r="C6135" s="201">
        <v>513502</v>
      </c>
      <c r="D6135" t="s">
        <v>149</v>
      </c>
    </row>
    <row r="6136" spans="1:4" x14ac:dyDescent="0.35">
      <c r="A6136" s="202">
        <v>171</v>
      </c>
      <c r="B6136" t="s">
        <v>31</v>
      </c>
      <c r="C6136" s="201">
        <v>513503</v>
      </c>
      <c r="D6136" t="s">
        <v>148</v>
      </c>
    </row>
    <row r="6137" spans="1:4" x14ac:dyDescent="0.35">
      <c r="A6137" s="202">
        <v>171</v>
      </c>
      <c r="B6137" t="s">
        <v>31</v>
      </c>
      <c r="C6137" s="201">
        <v>513599</v>
      </c>
      <c r="D6137" t="s">
        <v>147</v>
      </c>
    </row>
    <row r="6138" spans="1:4" x14ac:dyDescent="0.35">
      <c r="A6138" s="202">
        <v>171</v>
      </c>
      <c r="B6138" t="s">
        <v>31</v>
      </c>
      <c r="C6138" s="201">
        <v>513602</v>
      </c>
      <c r="D6138" t="s">
        <v>413</v>
      </c>
    </row>
    <row r="6139" spans="1:4" x14ac:dyDescent="0.35">
      <c r="A6139" s="202">
        <v>171</v>
      </c>
      <c r="B6139" t="s">
        <v>31</v>
      </c>
      <c r="C6139" s="201">
        <v>513801</v>
      </c>
      <c r="D6139" t="s">
        <v>146</v>
      </c>
    </row>
    <row r="6140" spans="1:4" x14ac:dyDescent="0.35">
      <c r="A6140" s="202">
        <v>171</v>
      </c>
      <c r="B6140" t="s">
        <v>31</v>
      </c>
      <c r="C6140" s="201">
        <v>513902</v>
      </c>
      <c r="D6140" t="s">
        <v>145</v>
      </c>
    </row>
    <row r="6141" spans="1:4" x14ac:dyDescent="0.35">
      <c r="A6141" s="202">
        <v>171</v>
      </c>
      <c r="B6141" t="s">
        <v>31</v>
      </c>
      <c r="C6141" s="201">
        <v>513999</v>
      </c>
      <c r="D6141" t="s">
        <v>144</v>
      </c>
    </row>
    <row r="6142" spans="1:4" x14ac:dyDescent="0.35">
      <c r="A6142" s="202">
        <v>171</v>
      </c>
      <c r="B6142" t="s">
        <v>31</v>
      </c>
      <c r="C6142" s="201">
        <v>520101</v>
      </c>
      <c r="D6142" t="s">
        <v>488</v>
      </c>
    </row>
    <row r="6143" spans="1:4" x14ac:dyDescent="0.35">
      <c r="A6143" s="202">
        <v>171</v>
      </c>
      <c r="B6143" t="s">
        <v>31</v>
      </c>
      <c r="C6143" s="201">
        <v>520201</v>
      </c>
      <c r="D6143" t="s">
        <v>143</v>
      </c>
    </row>
    <row r="6144" spans="1:4" x14ac:dyDescent="0.35">
      <c r="A6144" s="202">
        <v>171</v>
      </c>
      <c r="B6144" t="s">
        <v>31</v>
      </c>
      <c r="C6144" s="201">
        <v>520203</v>
      </c>
      <c r="D6144" t="s">
        <v>142</v>
      </c>
    </row>
    <row r="6145" spans="1:4" x14ac:dyDescent="0.35">
      <c r="A6145" s="202">
        <v>171</v>
      </c>
      <c r="B6145" t="s">
        <v>31</v>
      </c>
      <c r="C6145" s="201">
        <v>520205</v>
      </c>
      <c r="D6145" t="s">
        <v>140</v>
      </c>
    </row>
    <row r="6146" spans="1:4" x14ac:dyDescent="0.35">
      <c r="A6146" s="202">
        <v>171</v>
      </c>
      <c r="B6146" t="s">
        <v>31</v>
      </c>
      <c r="C6146" s="201">
        <v>520209</v>
      </c>
      <c r="D6146" t="s">
        <v>487</v>
      </c>
    </row>
    <row r="6147" spans="1:4" x14ac:dyDescent="0.35">
      <c r="A6147" s="202">
        <v>171</v>
      </c>
      <c r="B6147" t="s">
        <v>31</v>
      </c>
      <c r="C6147" s="201">
        <v>520211</v>
      </c>
      <c r="D6147" t="s">
        <v>486</v>
      </c>
    </row>
    <row r="6148" spans="1:4" x14ac:dyDescent="0.35">
      <c r="A6148" s="202">
        <v>171</v>
      </c>
      <c r="B6148" t="s">
        <v>31</v>
      </c>
      <c r="C6148" s="201">
        <v>520212</v>
      </c>
      <c r="D6148" t="s">
        <v>485</v>
      </c>
    </row>
    <row r="6149" spans="1:4" x14ac:dyDescent="0.35">
      <c r="A6149" s="202">
        <v>171</v>
      </c>
      <c r="B6149" t="s">
        <v>31</v>
      </c>
      <c r="C6149" s="201">
        <v>520213</v>
      </c>
      <c r="D6149" t="s">
        <v>137</v>
      </c>
    </row>
    <row r="6150" spans="1:4" x14ac:dyDescent="0.35">
      <c r="A6150" s="202">
        <v>171</v>
      </c>
      <c r="B6150" t="s">
        <v>31</v>
      </c>
      <c r="C6150" s="201">
        <v>520216</v>
      </c>
      <c r="D6150" t="s">
        <v>136</v>
      </c>
    </row>
    <row r="6151" spans="1:4" x14ac:dyDescent="0.35">
      <c r="A6151" s="202">
        <v>171</v>
      </c>
      <c r="B6151" t="s">
        <v>31</v>
      </c>
      <c r="C6151" s="201">
        <v>520301</v>
      </c>
      <c r="D6151" t="s">
        <v>484</v>
      </c>
    </row>
    <row r="6152" spans="1:4" x14ac:dyDescent="0.35">
      <c r="A6152" s="202">
        <v>171</v>
      </c>
      <c r="B6152" t="s">
        <v>31</v>
      </c>
      <c r="C6152" s="201">
        <v>520302</v>
      </c>
      <c r="D6152" t="s">
        <v>483</v>
      </c>
    </row>
    <row r="6153" spans="1:4" x14ac:dyDescent="0.35">
      <c r="A6153" s="202">
        <v>171</v>
      </c>
      <c r="B6153" t="s">
        <v>31</v>
      </c>
      <c r="C6153" s="201">
        <v>520406</v>
      </c>
      <c r="D6153" t="s">
        <v>331</v>
      </c>
    </row>
    <row r="6154" spans="1:4" x14ac:dyDescent="0.35">
      <c r="A6154" s="202">
        <v>171</v>
      </c>
      <c r="B6154" t="s">
        <v>31</v>
      </c>
      <c r="C6154" s="201">
        <v>520408</v>
      </c>
      <c r="D6154" t="s">
        <v>330</v>
      </c>
    </row>
    <row r="6155" spans="1:4" x14ac:dyDescent="0.35">
      <c r="A6155" s="202">
        <v>171</v>
      </c>
      <c r="B6155" t="s">
        <v>31</v>
      </c>
      <c r="C6155" s="201">
        <v>520409</v>
      </c>
      <c r="D6155" t="s">
        <v>430</v>
      </c>
    </row>
    <row r="6156" spans="1:4" x14ac:dyDescent="0.35">
      <c r="A6156" s="202">
        <v>171</v>
      </c>
      <c r="B6156" t="s">
        <v>31</v>
      </c>
      <c r="C6156" s="201">
        <v>520410</v>
      </c>
      <c r="D6156" t="s">
        <v>329</v>
      </c>
    </row>
    <row r="6157" spans="1:4" x14ac:dyDescent="0.35">
      <c r="A6157" s="202">
        <v>171</v>
      </c>
      <c r="B6157" t="s">
        <v>31</v>
      </c>
      <c r="C6157" s="201">
        <v>520411</v>
      </c>
      <c r="D6157" t="s">
        <v>328</v>
      </c>
    </row>
    <row r="6158" spans="1:4" x14ac:dyDescent="0.35">
      <c r="A6158" s="202">
        <v>171</v>
      </c>
      <c r="B6158" t="s">
        <v>31</v>
      </c>
      <c r="C6158" s="201">
        <v>520701</v>
      </c>
      <c r="D6158" t="s">
        <v>482</v>
      </c>
    </row>
    <row r="6159" spans="1:4" x14ac:dyDescent="0.35">
      <c r="A6159" s="202">
        <v>171</v>
      </c>
      <c r="B6159" t="s">
        <v>31</v>
      </c>
      <c r="C6159" s="201">
        <v>520703</v>
      </c>
      <c r="D6159" t="s">
        <v>481</v>
      </c>
    </row>
    <row r="6160" spans="1:4" x14ac:dyDescent="0.35">
      <c r="A6160" s="202">
        <v>171</v>
      </c>
      <c r="B6160" t="s">
        <v>31</v>
      </c>
      <c r="C6160" s="201">
        <v>520901</v>
      </c>
      <c r="D6160" t="s">
        <v>133</v>
      </c>
    </row>
    <row r="6161" spans="1:4" x14ac:dyDescent="0.35">
      <c r="A6161" s="202">
        <v>171</v>
      </c>
      <c r="B6161" t="s">
        <v>31</v>
      </c>
      <c r="C6161" s="201">
        <v>520904</v>
      </c>
      <c r="D6161" t="s">
        <v>132</v>
      </c>
    </row>
    <row r="6162" spans="1:4" x14ac:dyDescent="0.35">
      <c r="A6162" s="202">
        <v>171</v>
      </c>
      <c r="B6162" t="s">
        <v>31</v>
      </c>
      <c r="C6162" s="201">
        <v>520905</v>
      </c>
      <c r="D6162" t="s">
        <v>131</v>
      </c>
    </row>
    <row r="6163" spans="1:4" x14ac:dyDescent="0.35">
      <c r="A6163" s="202">
        <v>171</v>
      </c>
      <c r="B6163" t="s">
        <v>31</v>
      </c>
      <c r="C6163" s="201">
        <v>520906</v>
      </c>
      <c r="D6163" t="s">
        <v>130</v>
      </c>
    </row>
    <row r="6164" spans="1:4" x14ac:dyDescent="0.35">
      <c r="A6164" s="202">
        <v>171</v>
      </c>
      <c r="B6164" t="s">
        <v>31</v>
      </c>
      <c r="C6164" s="201">
        <v>520908</v>
      </c>
      <c r="D6164" t="s">
        <v>325</v>
      </c>
    </row>
    <row r="6165" spans="1:4" x14ac:dyDescent="0.35">
      <c r="A6165" s="202">
        <v>171</v>
      </c>
      <c r="B6165" t="s">
        <v>31</v>
      </c>
      <c r="C6165" s="201">
        <v>520909</v>
      </c>
      <c r="D6165" t="s">
        <v>129</v>
      </c>
    </row>
    <row r="6166" spans="1:4" x14ac:dyDescent="0.35">
      <c r="A6166" s="202">
        <v>171</v>
      </c>
      <c r="B6166" t="s">
        <v>31</v>
      </c>
      <c r="C6166" s="201">
        <v>520910</v>
      </c>
      <c r="D6166" t="s">
        <v>128</v>
      </c>
    </row>
    <row r="6167" spans="1:4" x14ac:dyDescent="0.35">
      <c r="A6167" s="202">
        <v>171</v>
      </c>
      <c r="B6167" t="s">
        <v>31</v>
      </c>
      <c r="C6167" s="201">
        <v>520999</v>
      </c>
      <c r="D6167" t="s">
        <v>127</v>
      </c>
    </row>
    <row r="6168" spans="1:4" x14ac:dyDescent="0.35">
      <c r="A6168" s="202">
        <v>171</v>
      </c>
      <c r="B6168" t="s">
        <v>31</v>
      </c>
      <c r="C6168" s="201">
        <v>521001</v>
      </c>
      <c r="D6168" t="s">
        <v>126</v>
      </c>
    </row>
    <row r="6169" spans="1:4" x14ac:dyDescent="0.35">
      <c r="A6169" s="202">
        <v>171</v>
      </c>
      <c r="B6169" t="s">
        <v>31</v>
      </c>
      <c r="C6169" s="201">
        <v>521101</v>
      </c>
      <c r="D6169" t="s">
        <v>480</v>
      </c>
    </row>
    <row r="6170" spans="1:4" x14ac:dyDescent="0.35">
      <c r="A6170" s="202">
        <v>171</v>
      </c>
      <c r="B6170" t="s">
        <v>31</v>
      </c>
      <c r="C6170" s="201">
        <v>521401</v>
      </c>
      <c r="D6170" t="s">
        <v>125</v>
      </c>
    </row>
    <row r="6171" spans="1:4" x14ac:dyDescent="0.35">
      <c r="A6171" s="202">
        <v>171</v>
      </c>
      <c r="B6171" t="s">
        <v>31</v>
      </c>
      <c r="C6171" s="201">
        <v>521501</v>
      </c>
      <c r="D6171" t="s">
        <v>324</v>
      </c>
    </row>
    <row r="6172" spans="1:4" x14ac:dyDescent="0.35">
      <c r="A6172" s="202">
        <v>171</v>
      </c>
      <c r="B6172" t="s">
        <v>31</v>
      </c>
      <c r="C6172" s="201">
        <v>521601</v>
      </c>
      <c r="D6172" t="s">
        <v>479</v>
      </c>
    </row>
    <row r="6173" spans="1:4" x14ac:dyDescent="0.35">
      <c r="A6173" s="202">
        <v>171</v>
      </c>
      <c r="B6173" t="s">
        <v>31</v>
      </c>
      <c r="C6173" s="201">
        <v>521701</v>
      </c>
      <c r="D6173" t="s">
        <v>478</v>
      </c>
    </row>
    <row r="6174" spans="1:4" x14ac:dyDescent="0.35">
      <c r="A6174" s="202">
        <v>171</v>
      </c>
      <c r="B6174" t="s">
        <v>31</v>
      </c>
      <c r="C6174" s="201">
        <v>521803</v>
      </c>
      <c r="D6174" t="s">
        <v>124</v>
      </c>
    </row>
    <row r="6175" spans="1:4" x14ac:dyDescent="0.35">
      <c r="A6175" s="202">
        <v>171</v>
      </c>
      <c r="B6175" t="s">
        <v>31</v>
      </c>
      <c r="C6175" s="201">
        <v>521804</v>
      </c>
      <c r="D6175" t="s">
        <v>123</v>
      </c>
    </row>
    <row r="6176" spans="1:4" x14ac:dyDescent="0.35">
      <c r="A6176" s="202">
        <v>171</v>
      </c>
      <c r="B6176" t="s">
        <v>31</v>
      </c>
      <c r="C6176" s="201">
        <v>521899</v>
      </c>
      <c r="D6176" t="s">
        <v>122</v>
      </c>
    </row>
    <row r="6177" spans="1:4" x14ac:dyDescent="0.35">
      <c r="A6177" s="202">
        <v>171</v>
      </c>
      <c r="B6177" t="s">
        <v>31</v>
      </c>
      <c r="C6177" s="201">
        <v>521903</v>
      </c>
      <c r="D6177" t="s">
        <v>412</v>
      </c>
    </row>
    <row r="6178" spans="1:4" x14ac:dyDescent="0.35">
      <c r="A6178" s="202">
        <v>171</v>
      </c>
      <c r="B6178" t="s">
        <v>31</v>
      </c>
      <c r="C6178" s="201">
        <v>521909</v>
      </c>
      <c r="D6178" t="s">
        <v>121</v>
      </c>
    </row>
    <row r="6179" spans="1:4" x14ac:dyDescent="0.35">
      <c r="A6179" s="202">
        <v>171</v>
      </c>
      <c r="B6179" t="s">
        <v>31</v>
      </c>
      <c r="C6179" s="201">
        <v>999999</v>
      </c>
      <c r="D6179" t="s">
        <v>120</v>
      </c>
    </row>
    <row r="6180" spans="1:4" x14ac:dyDescent="0.35">
      <c r="A6180" s="202">
        <v>170</v>
      </c>
      <c r="B6180" t="s">
        <v>87</v>
      </c>
      <c r="C6180" s="203" t="s">
        <v>320</v>
      </c>
      <c r="D6180" t="s">
        <v>319</v>
      </c>
    </row>
    <row r="6181" spans="1:4" x14ac:dyDescent="0.35">
      <c r="A6181" s="202">
        <v>170</v>
      </c>
      <c r="B6181" t="s">
        <v>87</v>
      </c>
      <c r="C6181" s="203" t="s">
        <v>316</v>
      </c>
      <c r="D6181" t="s">
        <v>315</v>
      </c>
    </row>
    <row r="6182" spans="1:4" x14ac:dyDescent="0.35">
      <c r="A6182" s="202">
        <v>170</v>
      </c>
      <c r="B6182" t="s">
        <v>87</v>
      </c>
      <c r="C6182" s="203" t="s">
        <v>519</v>
      </c>
      <c r="D6182" t="s">
        <v>518</v>
      </c>
    </row>
    <row r="6183" spans="1:4" x14ac:dyDescent="0.35">
      <c r="A6183" s="202">
        <v>170</v>
      </c>
      <c r="B6183" t="s">
        <v>87</v>
      </c>
      <c r="C6183" s="203" t="s">
        <v>310</v>
      </c>
      <c r="D6183" t="s">
        <v>309</v>
      </c>
    </row>
    <row r="6184" spans="1:4" x14ac:dyDescent="0.35">
      <c r="A6184" s="202">
        <v>170</v>
      </c>
      <c r="B6184" t="s">
        <v>87</v>
      </c>
      <c r="C6184" s="203" t="s">
        <v>306</v>
      </c>
      <c r="D6184" t="s">
        <v>305</v>
      </c>
    </row>
    <row r="6185" spans="1:4" x14ac:dyDescent="0.35">
      <c r="A6185" s="202">
        <v>170</v>
      </c>
      <c r="B6185" t="s">
        <v>87</v>
      </c>
      <c r="C6185" s="203" t="s">
        <v>304</v>
      </c>
      <c r="D6185" t="s">
        <v>303</v>
      </c>
    </row>
    <row r="6186" spans="1:4" x14ac:dyDescent="0.35">
      <c r="A6186" s="202">
        <v>170</v>
      </c>
      <c r="B6186" t="s">
        <v>87</v>
      </c>
      <c r="C6186" s="203" t="s">
        <v>405</v>
      </c>
      <c r="D6186" t="s">
        <v>404</v>
      </c>
    </row>
    <row r="6187" spans="1:4" x14ac:dyDescent="0.35">
      <c r="A6187" s="202">
        <v>170</v>
      </c>
      <c r="B6187" t="s">
        <v>87</v>
      </c>
      <c r="C6187" s="203" t="s">
        <v>403</v>
      </c>
      <c r="D6187" t="s">
        <v>402</v>
      </c>
    </row>
    <row r="6188" spans="1:4" x14ac:dyDescent="0.35">
      <c r="A6188" s="202">
        <v>170</v>
      </c>
      <c r="B6188" t="s">
        <v>87</v>
      </c>
      <c r="C6188" s="203" t="s">
        <v>517</v>
      </c>
      <c r="D6188" t="s">
        <v>516</v>
      </c>
    </row>
    <row r="6189" spans="1:4" x14ac:dyDescent="0.35">
      <c r="A6189" s="202">
        <v>170</v>
      </c>
      <c r="B6189" t="s">
        <v>87</v>
      </c>
      <c r="C6189" s="203" t="s">
        <v>302</v>
      </c>
      <c r="D6189" t="s">
        <v>301</v>
      </c>
    </row>
    <row r="6190" spans="1:4" x14ac:dyDescent="0.35">
      <c r="A6190" s="202">
        <v>170</v>
      </c>
      <c r="B6190" t="s">
        <v>87</v>
      </c>
      <c r="C6190" s="203" t="s">
        <v>300</v>
      </c>
      <c r="D6190" t="s">
        <v>299</v>
      </c>
    </row>
    <row r="6191" spans="1:4" x14ac:dyDescent="0.35">
      <c r="A6191" s="202">
        <v>170</v>
      </c>
      <c r="B6191" t="s">
        <v>87</v>
      </c>
      <c r="C6191" s="203" t="s">
        <v>399</v>
      </c>
      <c r="D6191" t="s">
        <v>398</v>
      </c>
    </row>
    <row r="6192" spans="1:4" x14ac:dyDescent="0.35">
      <c r="A6192" s="202">
        <v>170</v>
      </c>
      <c r="B6192" t="s">
        <v>87</v>
      </c>
      <c r="C6192" s="201">
        <v>110103</v>
      </c>
      <c r="D6192" t="s">
        <v>292</v>
      </c>
    </row>
    <row r="6193" spans="1:4" x14ac:dyDescent="0.35">
      <c r="A6193" s="202">
        <v>170</v>
      </c>
      <c r="B6193" t="s">
        <v>87</v>
      </c>
      <c r="C6193" s="201">
        <v>110201</v>
      </c>
      <c r="D6193" t="s">
        <v>291</v>
      </c>
    </row>
    <row r="6194" spans="1:4" x14ac:dyDescent="0.35">
      <c r="A6194" s="202">
        <v>170</v>
      </c>
      <c r="B6194" t="s">
        <v>87</v>
      </c>
      <c r="C6194" s="201">
        <v>110202</v>
      </c>
      <c r="D6194" t="s">
        <v>290</v>
      </c>
    </row>
    <row r="6195" spans="1:4" x14ac:dyDescent="0.35">
      <c r="A6195" s="202">
        <v>170</v>
      </c>
      <c r="B6195" t="s">
        <v>87</v>
      </c>
      <c r="C6195" s="201">
        <v>110301</v>
      </c>
      <c r="D6195" t="s">
        <v>289</v>
      </c>
    </row>
    <row r="6196" spans="1:4" x14ac:dyDescent="0.35">
      <c r="A6196" s="202">
        <v>170</v>
      </c>
      <c r="B6196" t="s">
        <v>87</v>
      </c>
      <c r="C6196" s="201">
        <v>110501</v>
      </c>
      <c r="D6196" t="s">
        <v>395</v>
      </c>
    </row>
    <row r="6197" spans="1:4" x14ac:dyDescent="0.35">
      <c r="A6197" s="202">
        <v>170</v>
      </c>
      <c r="B6197" t="s">
        <v>87</v>
      </c>
      <c r="C6197" s="201">
        <v>110701</v>
      </c>
      <c r="D6197" t="s">
        <v>394</v>
      </c>
    </row>
    <row r="6198" spans="1:4" x14ac:dyDescent="0.35">
      <c r="A6198" s="202">
        <v>170</v>
      </c>
      <c r="B6198" t="s">
        <v>87</v>
      </c>
      <c r="C6198" s="201">
        <v>110802</v>
      </c>
      <c r="D6198" t="s">
        <v>288</v>
      </c>
    </row>
    <row r="6199" spans="1:4" x14ac:dyDescent="0.35">
      <c r="A6199" s="202">
        <v>170</v>
      </c>
      <c r="B6199" t="s">
        <v>87</v>
      </c>
      <c r="C6199" s="201">
        <v>110901</v>
      </c>
      <c r="D6199" t="s">
        <v>393</v>
      </c>
    </row>
    <row r="6200" spans="1:4" x14ac:dyDescent="0.35">
      <c r="A6200" s="202">
        <v>170</v>
      </c>
      <c r="B6200" t="s">
        <v>87</v>
      </c>
      <c r="C6200" s="201">
        <v>110902</v>
      </c>
      <c r="D6200" t="s">
        <v>392</v>
      </c>
    </row>
    <row r="6201" spans="1:4" x14ac:dyDescent="0.35">
      <c r="A6201" s="202">
        <v>170</v>
      </c>
      <c r="B6201" t="s">
        <v>87</v>
      </c>
      <c r="C6201" s="201">
        <v>111001</v>
      </c>
      <c r="D6201" t="s">
        <v>287</v>
      </c>
    </row>
    <row r="6202" spans="1:4" x14ac:dyDescent="0.35">
      <c r="A6202" s="202">
        <v>170</v>
      </c>
      <c r="B6202" t="s">
        <v>87</v>
      </c>
      <c r="C6202" s="201">
        <v>111002</v>
      </c>
      <c r="D6202" t="s">
        <v>286</v>
      </c>
    </row>
    <row r="6203" spans="1:4" x14ac:dyDescent="0.35">
      <c r="A6203" s="202">
        <v>170</v>
      </c>
      <c r="B6203" t="s">
        <v>87</v>
      </c>
      <c r="C6203" s="201">
        <v>111003</v>
      </c>
      <c r="D6203" t="s">
        <v>285</v>
      </c>
    </row>
    <row r="6204" spans="1:4" x14ac:dyDescent="0.35">
      <c r="A6204" s="202">
        <v>170</v>
      </c>
      <c r="B6204" t="s">
        <v>87</v>
      </c>
      <c r="C6204" s="201">
        <v>111006</v>
      </c>
      <c r="D6204" t="s">
        <v>284</v>
      </c>
    </row>
    <row r="6205" spans="1:4" x14ac:dyDescent="0.35">
      <c r="A6205" s="202">
        <v>170</v>
      </c>
      <c r="B6205" t="s">
        <v>87</v>
      </c>
      <c r="C6205" s="201">
        <v>120500</v>
      </c>
      <c r="D6205" t="s">
        <v>275</v>
      </c>
    </row>
    <row r="6206" spans="1:4" x14ac:dyDescent="0.35">
      <c r="A6206" s="202">
        <v>170</v>
      </c>
      <c r="B6206" t="s">
        <v>87</v>
      </c>
      <c r="C6206" s="201">
        <v>120501</v>
      </c>
      <c r="D6206" t="s">
        <v>274</v>
      </c>
    </row>
    <row r="6207" spans="1:4" x14ac:dyDescent="0.35">
      <c r="A6207" s="202">
        <v>170</v>
      </c>
      <c r="B6207" t="s">
        <v>87</v>
      </c>
      <c r="C6207" s="201">
        <v>120502</v>
      </c>
      <c r="D6207" t="s">
        <v>515</v>
      </c>
    </row>
    <row r="6208" spans="1:4" x14ac:dyDescent="0.35">
      <c r="A6208" s="202">
        <v>170</v>
      </c>
      <c r="B6208" t="s">
        <v>87</v>
      </c>
      <c r="C6208" s="201">
        <v>120503</v>
      </c>
      <c r="D6208" t="s">
        <v>273</v>
      </c>
    </row>
    <row r="6209" spans="1:4" x14ac:dyDescent="0.35">
      <c r="A6209" s="202">
        <v>170</v>
      </c>
      <c r="B6209" t="s">
        <v>87</v>
      </c>
      <c r="C6209" s="201">
        <v>120504</v>
      </c>
      <c r="D6209" t="s">
        <v>272</v>
      </c>
    </row>
    <row r="6210" spans="1:4" x14ac:dyDescent="0.35">
      <c r="A6210" s="202">
        <v>170</v>
      </c>
      <c r="B6210" t="s">
        <v>87</v>
      </c>
      <c r="C6210" s="201">
        <v>120507</v>
      </c>
      <c r="D6210" t="s">
        <v>271</v>
      </c>
    </row>
    <row r="6211" spans="1:4" x14ac:dyDescent="0.35">
      <c r="A6211" s="202">
        <v>170</v>
      </c>
      <c r="B6211" t="s">
        <v>87</v>
      </c>
      <c r="C6211" s="201">
        <v>120509</v>
      </c>
      <c r="D6211" t="s">
        <v>270</v>
      </c>
    </row>
    <row r="6212" spans="1:4" x14ac:dyDescent="0.35">
      <c r="A6212" s="202">
        <v>170</v>
      </c>
      <c r="B6212" t="s">
        <v>87</v>
      </c>
      <c r="C6212" s="201">
        <v>120510</v>
      </c>
      <c r="D6212" t="s">
        <v>269</v>
      </c>
    </row>
    <row r="6213" spans="1:4" x14ac:dyDescent="0.35">
      <c r="A6213" s="202">
        <v>170</v>
      </c>
      <c r="B6213" t="s">
        <v>87</v>
      </c>
      <c r="C6213" s="201">
        <v>120601</v>
      </c>
      <c r="D6213" t="s">
        <v>391</v>
      </c>
    </row>
    <row r="6214" spans="1:4" x14ac:dyDescent="0.35">
      <c r="A6214" s="202">
        <v>170</v>
      </c>
      <c r="B6214" t="s">
        <v>87</v>
      </c>
      <c r="C6214" s="201">
        <v>120602</v>
      </c>
      <c r="D6214" t="s">
        <v>390</v>
      </c>
    </row>
    <row r="6215" spans="1:4" x14ac:dyDescent="0.35">
      <c r="A6215" s="202">
        <v>170</v>
      </c>
      <c r="B6215" t="s">
        <v>87</v>
      </c>
      <c r="C6215" s="201">
        <v>130201</v>
      </c>
      <c r="D6215" t="s">
        <v>389</v>
      </c>
    </row>
    <row r="6216" spans="1:4" x14ac:dyDescent="0.35">
      <c r="A6216" s="202">
        <v>170</v>
      </c>
      <c r="B6216" t="s">
        <v>87</v>
      </c>
      <c r="C6216" s="201">
        <v>131102</v>
      </c>
      <c r="D6216" t="s">
        <v>268</v>
      </c>
    </row>
    <row r="6217" spans="1:4" x14ac:dyDescent="0.35">
      <c r="A6217" s="202">
        <v>170</v>
      </c>
      <c r="B6217" t="s">
        <v>87</v>
      </c>
      <c r="C6217" s="201">
        <v>131199</v>
      </c>
      <c r="D6217" t="s">
        <v>267</v>
      </c>
    </row>
    <row r="6218" spans="1:4" x14ac:dyDescent="0.35">
      <c r="A6218" s="202">
        <v>170</v>
      </c>
      <c r="B6218" t="s">
        <v>87</v>
      </c>
      <c r="C6218" s="201">
        <v>131201</v>
      </c>
      <c r="D6218" t="s">
        <v>388</v>
      </c>
    </row>
    <row r="6219" spans="1:4" x14ac:dyDescent="0.35">
      <c r="A6219" s="202">
        <v>170</v>
      </c>
      <c r="B6219" t="s">
        <v>87</v>
      </c>
      <c r="C6219" s="201">
        <v>131206</v>
      </c>
      <c r="D6219" t="s">
        <v>387</v>
      </c>
    </row>
    <row r="6220" spans="1:4" x14ac:dyDescent="0.35">
      <c r="A6220" s="202">
        <v>170</v>
      </c>
      <c r="B6220" t="s">
        <v>87</v>
      </c>
      <c r="C6220" s="201">
        <v>131207</v>
      </c>
      <c r="D6220" t="s">
        <v>386</v>
      </c>
    </row>
    <row r="6221" spans="1:4" x14ac:dyDescent="0.35">
      <c r="A6221" s="202">
        <v>170</v>
      </c>
      <c r="B6221" t="s">
        <v>87</v>
      </c>
      <c r="C6221" s="201">
        <v>131208</v>
      </c>
      <c r="D6221" t="s">
        <v>385</v>
      </c>
    </row>
    <row r="6222" spans="1:4" x14ac:dyDescent="0.35">
      <c r="A6222" s="202">
        <v>170</v>
      </c>
      <c r="B6222" t="s">
        <v>87</v>
      </c>
      <c r="C6222" s="201">
        <v>131209</v>
      </c>
      <c r="D6222" t="s">
        <v>384</v>
      </c>
    </row>
    <row r="6223" spans="1:4" x14ac:dyDescent="0.35">
      <c r="A6223" s="202">
        <v>170</v>
      </c>
      <c r="B6223" t="s">
        <v>87</v>
      </c>
      <c r="C6223" s="201">
        <v>131210</v>
      </c>
      <c r="D6223" t="s">
        <v>383</v>
      </c>
    </row>
    <row r="6224" spans="1:4" x14ac:dyDescent="0.35">
      <c r="A6224" s="202">
        <v>170</v>
      </c>
      <c r="B6224" t="s">
        <v>87</v>
      </c>
      <c r="C6224" s="201">
        <v>131211</v>
      </c>
      <c r="D6224" t="s">
        <v>382</v>
      </c>
    </row>
    <row r="6225" spans="1:4" x14ac:dyDescent="0.35">
      <c r="A6225" s="202">
        <v>170</v>
      </c>
      <c r="B6225" t="s">
        <v>87</v>
      </c>
      <c r="C6225" s="201">
        <v>131212</v>
      </c>
      <c r="D6225" t="s">
        <v>381</v>
      </c>
    </row>
    <row r="6226" spans="1:4" x14ac:dyDescent="0.35">
      <c r="A6226" s="202">
        <v>170</v>
      </c>
      <c r="B6226" t="s">
        <v>87</v>
      </c>
      <c r="C6226" s="201">
        <v>131314</v>
      </c>
      <c r="D6226" t="s">
        <v>425</v>
      </c>
    </row>
    <row r="6227" spans="1:4" x14ac:dyDescent="0.35">
      <c r="A6227" s="202">
        <v>170</v>
      </c>
      <c r="B6227" t="s">
        <v>87</v>
      </c>
      <c r="C6227" s="201">
        <v>131401</v>
      </c>
      <c r="D6227" t="s">
        <v>380</v>
      </c>
    </row>
    <row r="6228" spans="1:4" x14ac:dyDescent="0.35">
      <c r="A6228" s="202">
        <v>170</v>
      </c>
      <c r="B6228" t="s">
        <v>87</v>
      </c>
      <c r="C6228" s="201">
        <v>131402</v>
      </c>
      <c r="D6228" t="s">
        <v>379</v>
      </c>
    </row>
    <row r="6229" spans="1:4" x14ac:dyDescent="0.35">
      <c r="A6229" s="202">
        <v>170</v>
      </c>
      <c r="B6229" t="s">
        <v>87</v>
      </c>
      <c r="C6229" s="201">
        <v>131499</v>
      </c>
      <c r="D6229" t="s">
        <v>378</v>
      </c>
    </row>
    <row r="6230" spans="1:4" x14ac:dyDescent="0.35">
      <c r="A6230" s="202">
        <v>170</v>
      </c>
      <c r="B6230" t="s">
        <v>87</v>
      </c>
      <c r="C6230" s="201">
        <v>150001</v>
      </c>
      <c r="D6230" t="s">
        <v>441</v>
      </c>
    </row>
    <row r="6231" spans="1:4" x14ac:dyDescent="0.35">
      <c r="A6231" s="202">
        <v>170</v>
      </c>
      <c r="B6231" t="s">
        <v>87</v>
      </c>
      <c r="C6231" s="201">
        <v>150401</v>
      </c>
      <c r="D6231" t="s">
        <v>375</v>
      </c>
    </row>
    <row r="6232" spans="1:4" x14ac:dyDescent="0.35">
      <c r="A6232" s="202">
        <v>170</v>
      </c>
      <c r="B6232" t="s">
        <v>87</v>
      </c>
      <c r="C6232" s="201">
        <v>150506</v>
      </c>
      <c r="D6232" t="s">
        <v>265</v>
      </c>
    </row>
    <row r="6233" spans="1:4" x14ac:dyDescent="0.35">
      <c r="A6233" s="202">
        <v>170</v>
      </c>
      <c r="B6233" t="s">
        <v>87</v>
      </c>
      <c r="C6233" s="201">
        <v>150507</v>
      </c>
      <c r="D6233" t="s">
        <v>264</v>
      </c>
    </row>
    <row r="6234" spans="1:4" x14ac:dyDescent="0.35">
      <c r="A6234" s="202">
        <v>170</v>
      </c>
      <c r="B6234" t="s">
        <v>87</v>
      </c>
      <c r="C6234" s="201">
        <v>150508</v>
      </c>
      <c r="D6234" t="s">
        <v>263</v>
      </c>
    </row>
    <row r="6235" spans="1:4" x14ac:dyDescent="0.35">
      <c r="A6235" s="202">
        <v>170</v>
      </c>
      <c r="B6235" t="s">
        <v>87</v>
      </c>
      <c r="C6235" s="201">
        <v>150612</v>
      </c>
      <c r="D6235" t="s">
        <v>440</v>
      </c>
    </row>
    <row r="6236" spans="1:4" x14ac:dyDescent="0.35">
      <c r="A6236" s="202">
        <v>170</v>
      </c>
      <c r="B6236" t="s">
        <v>87</v>
      </c>
      <c r="C6236" s="201">
        <v>150613</v>
      </c>
      <c r="D6236" t="s">
        <v>439</v>
      </c>
    </row>
    <row r="6237" spans="1:4" x14ac:dyDescent="0.35">
      <c r="A6237" s="202">
        <v>170</v>
      </c>
      <c r="B6237" t="s">
        <v>87</v>
      </c>
      <c r="C6237" s="201">
        <v>150699</v>
      </c>
      <c r="D6237" t="s">
        <v>438</v>
      </c>
    </row>
    <row r="6238" spans="1:4" x14ac:dyDescent="0.35">
      <c r="A6238" s="202">
        <v>170</v>
      </c>
      <c r="B6238" t="s">
        <v>87</v>
      </c>
      <c r="C6238" s="201">
        <v>150703</v>
      </c>
      <c r="D6238" t="s">
        <v>437</v>
      </c>
    </row>
    <row r="6239" spans="1:4" x14ac:dyDescent="0.35">
      <c r="A6239" s="202">
        <v>170</v>
      </c>
      <c r="B6239" t="s">
        <v>87</v>
      </c>
      <c r="C6239" s="201">
        <v>150705</v>
      </c>
      <c r="D6239" t="s">
        <v>261</v>
      </c>
    </row>
    <row r="6240" spans="1:4" x14ac:dyDescent="0.35">
      <c r="A6240" s="202">
        <v>170</v>
      </c>
      <c r="B6240" t="s">
        <v>87</v>
      </c>
      <c r="C6240" s="201">
        <v>151102</v>
      </c>
      <c r="D6240" t="s">
        <v>514</v>
      </c>
    </row>
    <row r="6241" spans="1:4" x14ac:dyDescent="0.35">
      <c r="A6241" s="202">
        <v>170</v>
      </c>
      <c r="B6241" t="s">
        <v>87</v>
      </c>
      <c r="C6241" s="201">
        <v>151501</v>
      </c>
      <c r="D6241" t="s">
        <v>436</v>
      </c>
    </row>
    <row r="6242" spans="1:4" x14ac:dyDescent="0.35">
      <c r="A6242" s="202">
        <v>170</v>
      </c>
      <c r="B6242" t="s">
        <v>87</v>
      </c>
      <c r="C6242" s="201">
        <v>151503</v>
      </c>
      <c r="D6242" t="s">
        <v>435</v>
      </c>
    </row>
    <row r="6243" spans="1:4" x14ac:dyDescent="0.35">
      <c r="A6243" s="202">
        <v>170</v>
      </c>
      <c r="B6243" t="s">
        <v>87</v>
      </c>
      <c r="C6243" s="201">
        <v>190501</v>
      </c>
      <c r="D6243" t="s">
        <v>372</v>
      </c>
    </row>
    <row r="6244" spans="1:4" x14ac:dyDescent="0.35">
      <c r="A6244" s="202">
        <v>170</v>
      </c>
      <c r="B6244" t="s">
        <v>87</v>
      </c>
      <c r="C6244" s="201">
        <v>190505</v>
      </c>
      <c r="D6244" t="s">
        <v>252</v>
      </c>
    </row>
    <row r="6245" spans="1:4" x14ac:dyDescent="0.35">
      <c r="A6245" s="202">
        <v>170</v>
      </c>
      <c r="B6245" t="s">
        <v>87</v>
      </c>
      <c r="C6245" s="201">
        <v>190708</v>
      </c>
      <c r="D6245" t="s">
        <v>371</v>
      </c>
    </row>
    <row r="6246" spans="1:4" x14ac:dyDescent="0.35">
      <c r="A6246" s="202">
        <v>170</v>
      </c>
      <c r="B6246" t="s">
        <v>87</v>
      </c>
      <c r="C6246" s="201">
        <v>190710</v>
      </c>
      <c r="D6246" t="s">
        <v>370</v>
      </c>
    </row>
    <row r="6247" spans="1:4" x14ac:dyDescent="0.35">
      <c r="A6247" s="202">
        <v>170</v>
      </c>
      <c r="B6247" t="s">
        <v>87</v>
      </c>
      <c r="C6247" s="201">
        <v>220000</v>
      </c>
      <c r="D6247" t="s">
        <v>513</v>
      </c>
    </row>
    <row r="6248" spans="1:4" x14ac:dyDescent="0.35">
      <c r="A6248" s="202">
        <v>170</v>
      </c>
      <c r="B6248" t="s">
        <v>87</v>
      </c>
      <c r="C6248" s="201">
        <v>220302</v>
      </c>
      <c r="D6248" t="s">
        <v>512</v>
      </c>
    </row>
    <row r="6249" spans="1:4" x14ac:dyDescent="0.35">
      <c r="A6249" s="202">
        <v>170</v>
      </c>
      <c r="B6249" t="s">
        <v>87</v>
      </c>
      <c r="C6249" s="201">
        <v>260210</v>
      </c>
      <c r="D6249" t="s">
        <v>251</v>
      </c>
    </row>
    <row r="6250" spans="1:4" x14ac:dyDescent="0.35">
      <c r="A6250" s="202">
        <v>170</v>
      </c>
      <c r="B6250" t="s">
        <v>87</v>
      </c>
      <c r="C6250" s="201">
        <v>261006</v>
      </c>
      <c r="D6250" t="s">
        <v>250</v>
      </c>
    </row>
    <row r="6251" spans="1:4" x14ac:dyDescent="0.35">
      <c r="A6251" s="202">
        <v>170</v>
      </c>
      <c r="B6251" t="s">
        <v>87</v>
      </c>
      <c r="C6251" s="201">
        <v>301901</v>
      </c>
      <c r="D6251" t="s">
        <v>369</v>
      </c>
    </row>
    <row r="6252" spans="1:4" x14ac:dyDescent="0.35">
      <c r="A6252" s="202">
        <v>170</v>
      </c>
      <c r="B6252" t="s">
        <v>87</v>
      </c>
      <c r="C6252" s="201">
        <v>302502</v>
      </c>
      <c r="D6252" t="s">
        <v>368</v>
      </c>
    </row>
    <row r="6253" spans="1:4" x14ac:dyDescent="0.35">
      <c r="A6253" s="202">
        <v>170</v>
      </c>
      <c r="B6253" t="s">
        <v>87</v>
      </c>
      <c r="C6253" s="201">
        <v>303301</v>
      </c>
      <c r="D6253" t="s">
        <v>248</v>
      </c>
    </row>
    <row r="6254" spans="1:4" x14ac:dyDescent="0.35">
      <c r="A6254" s="202">
        <v>170</v>
      </c>
      <c r="B6254" t="s">
        <v>87</v>
      </c>
      <c r="C6254" s="201">
        <v>304101</v>
      </c>
      <c r="D6254" t="s">
        <v>246</v>
      </c>
    </row>
    <row r="6255" spans="1:4" x14ac:dyDescent="0.35">
      <c r="A6255" s="202">
        <v>170</v>
      </c>
      <c r="B6255" t="s">
        <v>87</v>
      </c>
      <c r="C6255" s="201">
        <v>304401</v>
      </c>
      <c r="D6255" t="s">
        <v>245</v>
      </c>
    </row>
    <row r="6256" spans="1:4" x14ac:dyDescent="0.35">
      <c r="A6256" s="202">
        <v>170</v>
      </c>
      <c r="B6256" t="s">
        <v>87</v>
      </c>
      <c r="C6256" s="201">
        <v>310501</v>
      </c>
      <c r="D6256" t="s">
        <v>423</v>
      </c>
    </row>
    <row r="6257" spans="1:4" x14ac:dyDescent="0.35">
      <c r="A6257" s="202">
        <v>170</v>
      </c>
      <c r="B6257" t="s">
        <v>87</v>
      </c>
      <c r="C6257" s="201">
        <v>310504</v>
      </c>
      <c r="D6257" t="s">
        <v>422</v>
      </c>
    </row>
    <row r="6258" spans="1:4" x14ac:dyDescent="0.35">
      <c r="A6258" s="202">
        <v>170</v>
      </c>
      <c r="B6258" t="s">
        <v>87</v>
      </c>
      <c r="C6258" s="201">
        <v>310507</v>
      </c>
      <c r="D6258" t="s">
        <v>421</v>
      </c>
    </row>
    <row r="6259" spans="1:4" x14ac:dyDescent="0.35">
      <c r="A6259" s="202">
        <v>170</v>
      </c>
      <c r="B6259" t="s">
        <v>87</v>
      </c>
      <c r="C6259" s="201">
        <v>310601</v>
      </c>
      <c r="D6259" t="s">
        <v>367</v>
      </c>
    </row>
    <row r="6260" spans="1:4" x14ac:dyDescent="0.35">
      <c r="A6260" s="202">
        <v>170</v>
      </c>
      <c r="B6260" t="s">
        <v>87</v>
      </c>
      <c r="C6260" s="201">
        <v>400509</v>
      </c>
      <c r="D6260" t="s">
        <v>244</v>
      </c>
    </row>
    <row r="6261" spans="1:4" x14ac:dyDescent="0.35">
      <c r="A6261" s="202">
        <v>170</v>
      </c>
      <c r="B6261" t="s">
        <v>87</v>
      </c>
      <c r="C6261" s="201">
        <v>410399</v>
      </c>
      <c r="D6261" t="s">
        <v>243</v>
      </c>
    </row>
    <row r="6262" spans="1:4" x14ac:dyDescent="0.35">
      <c r="A6262" s="202">
        <v>170</v>
      </c>
      <c r="B6262" t="s">
        <v>87</v>
      </c>
      <c r="C6262" s="201">
        <v>419999</v>
      </c>
      <c r="D6262" t="s">
        <v>242</v>
      </c>
    </row>
    <row r="6263" spans="1:4" x14ac:dyDescent="0.35">
      <c r="A6263" s="202">
        <v>170</v>
      </c>
      <c r="B6263" t="s">
        <v>87</v>
      </c>
      <c r="C6263" s="201">
        <v>430107</v>
      </c>
      <c r="D6263" t="s">
        <v>237</v>
      </c>
    </row>
    <row r="6264" spans="1:4" x14ac:dyDescent="0.35">
      <c r="A6264" s="202">
        <v>170</v>
      </c>
      <c r="B6264" t="s">
        <v>87</v>
      </c>
      <c r="C6264" s="201">
        <v>430109</v>
      </c>
      <c r="D6264" t="s">
        <v>364</v>
      </c>
    </row>
    <row r="6265" spans="1:4" x14ac:dyDescent="0.35">
      <c r="A6265" s="202">
        <v>170</v>
      </c>
      <c r="B6265" t="s">
        <v>87</v>
      </c>
      <c r="C6265" s="201">
        <v>430115</v>
      </c>
      <c r="D6265" t="s">
        <v>235</v>
      </c>
    </row>
    <row r="6266" spans="1:4" x14ac:dyDescent="0.35">
      <c r="A6266" s="202">
        <v>170</v>
      </c>
      <c r="B6266" t="s">
        <v>87</v>
      </c>
      <c r="C6266" s="201">
        <v>430120</v>
      </c>
      <c r="D6266" t="s">
        <v>233</v>
      </c>
    </row>
    <row r="6267" spans="1:4" x14ac:dyDescent="0.35">
      <c r="A6267" s="202">
        <v>170</v>
      </c>
      <c r="B6267" t="s">
        <v>87</v>
      </c>
      <c r="C6267" s="201">
        <v>430122</v>
      </c>
      <c r="D6267" t="s">
        <v>232</v>
      </c>
    </row>
    <row r="6268" spans="1:4" x14ac:dyDescent="0.35">
      <c r="A6268" s="202">
        <v>170</v>
      </c>
      <c r="B6268" t="s">
        <v>87</v>
      </c>
      <c r="C6268" s="201">
        <v>430123</v>
      </c>
      <c r="D6268" t="s">
        <v>231</v>
      </c>
    </row>
    <row r="6269" spans="1:4" x14ac:dyDescent="0.35">
      <c r="A6269" s="202">
        <v>170</v>
      </c>
      <c r="B6269" t="s">
        <v>87</v>
      </c>
      <c r="C6269" s="201">
        <v>430202</v>
      </c>
      <c r="D6269" t="s">
        <v>362</v>
      </c>
    </row>
    <row r="6270" spans="1:4" x14ac:dyDescent="0.35">
      <c r="A6270" s="202">
        <v>170</v>
      </c>
      <c r="B6270" t="s">
        <v>87</v>
      </c>
      <c r="C6270" s="201">
        <v>430302</v>
      </c>
      <c r="D6270" t="s">
        <v>229</v>
      </c>
    </row>
    <row r="6271" spans="1:4" x14ac:dyDescent="0.35">
      <c r="A6271" s="202">
        <v>170</v>
      </c>
      <c r="B6271" t="s">
        <v>87</v>
      </c>
      <c r="C6271" s="201">
        <v>430403</v>
      </c>
      <c r="D6271" t="s">
        <v>225</v>
      </c>
    </row>
    <row r="6272" spans="1:4" x14ac:dyDescent="0.35">
      <c r="A6272" s="202">
        <v>170</v>
      </c>
      <c r="B6272" t="s">
        <v>87</v>
      </c>
      <c r="C6272" s="201">
        <v>430405</v>
      </c>
      <c r="D6272" t="s">
        <v>223</v>
      </c>
    </row>
    <row r="6273" spans="1:4" x14ac:dyDescent="0.35">
      <c r="A6273" s="202">
        <v>170</v>
      </c>
      <c r="B6273" t="s">
        <v>87</v>
      </c>
      <c r="C6273" s="201">
        <v>440000</v>
      </c>
      <c r="D6273" t="s">
        <v>220</v>
      </c>
    </row>
    <row r="6274" spans="1:4" x14ac:dyDescent="0.35">
      <c r="A6274" s="202">
        <v>170</v>
      </c>
      <c r="B6274" t="s">
        <v>87</v>
      </c>
      <c r="C6274" s="201">
        <v>440401</v>
      </c>
      <c r="D6274" t="s">
        <v>511</v>
      </c>
    </row>
    <row r="6275" spans="1:4" x14ac:dyDescent="0.35">
      <c r="A6275" s="202">
        <v>170</v>
      </c>
      <c r="B6275" t="s">
        <v>87</v>
      </c>
      <c r="C6275" s="201">
        <v>440403</v>
      </c>
      <c r="D6275" t="s">
        <v>510</v>
      </c>
    </row>
    <row r="6276" spans="1:4" x14ac:dyDescent="0.35">
      <c r="A6276" s="202">
        <v>170</v>
      </c>
      <c r="B6276" t="s">
        <v>87</v>
      </c>
      <c r="C6276" s="201">
        <v>440701</v>
      </c>
      <c r="D6276" t="s">
        <v>358</v>
      </c>
    </row>
    <row r="6277" spans="1:4" x14ac:dyDescent="0.35">
      <c r="A6277" s="202">
        <v>170</v>
      </c>
      <c r="B6277" t="s">
        <v>87</v>
      </c>
      <c r="C6277" s="201">
        <v>440702</v>
      </c>
      <c r="D6277" t="s">
        <v>509</v>
      </c>
    </row>
    <row r="6278" spans="1:4" x14ac:dyDescent="0.35">
      <c r="A6278" s="202">
        <v>170</v>
      </c>
      <c r="B6278" t="s">
        <v>87</v>
      </c>
      <c r="C6278" s="201">
        <v>460000</v>
      </c>
      <c r="D6278" t="s">
        <v>508</v>
      </c>
    </row>
    <row r="6279" spans="1:4" x14ac:dyDescent="0.35">
      <c r="A6279" s="202">
        <v>170</v>
      </c>
      <c r="B6279" t="s">
        <v>87</v>
      </c>
      <c r="C6279" s="201">
        <v>460101</v>
      </c>
      <c r="D6279" t="s">
        <v>507</v>
      </c>
    </row>
    <row r="6280" spans="1:4" x14ac:dyDescent="0.35">
      <c r="A6280" s="202">
        <v>170</v>
      </c>
      <c r="B6280" t="s">
        <v>87</v>
      </c>
      <c r="C6280" s="201">
        <v>460201</v>
      </c>
      <c r="D6280" t="s">
        <v>506</v>
      </c>
    </row>
    <row r="6281" spans="1:4" x14ac:dyDescent="0.35">
      <c r="A6281" s="202">
        <v>170</v>
      </c>
      <c r="B6281" t="s">
        <v>87</v>
      </c>
      <c r="C6281" s="201">
        <v>460301</v>
      </c>
      <c r="D6281" t="s">
        <v>219</v>
      </c>
    </row>
    <row r="6282" spans="1:4" x14ac:dyDescent="0.35">
      <c r="A6282" s="202">
        <v>170</v>
      </c>
      <c r="B6282" t="s">
        <v>87</v>
      </c>
      <c r="C6282" s="201">
        <v>460302</v>
      </c>
      <c r="D6282" t="s">
        <v>420</v>
      </c>
    </row>
    <row r="6283" spans="1:4" x14ac:dyDescent="0.35">
      <c r="A6283" s="202">
        <v>170</v>
      </c>
      <c r="B6283" t="s">
        <v>87</v>
      </c>
      <c r="C6283" s="201">
        <v>460303</v>
      </c>
      <c r="D6283" t="s">
        <v>218</v>
      </c>
    </row>
    <row r="6284" spans="1:4" x14ac:dyDescent="0.35">
      <c r="A6284" s="202">
        <v>170</v>
      </c>
      <c r="B6284" t="s">
        <v>87</v>
      </c>
      <c r="C6284" s="201">
        <v>460401</v>
      </c>
      <c r="D6284" t="s">
        <v>217</v>
      </c>
    </row>
    <row r="6285" spans="1:4" x14ac:dyDescent="0.35">
      <c r="A6285" s="202">
        <v>170</v>
      </c>
      <c r="B6285" t="s">
        <v>87</v>
      </c>
      <c r="C6285" s="201">
        <v>460402</v>
      </c>
      <c r="D6285" t="s">
        <v>505</v>
      </c>
    </row>
    <row r="6286" spans="1:4" x14ac:dyDescent="0.35">
      <c r="A6286" s="202">
        <v>170</v>
      </c>
      <c r="B6286" t="s">
        <v>87</v>
      </c>
      <c r="C6286" s="201">
        <v>460403</v>
      </c>
      <c r="D6286" t="s">
        <v>419</v>
      </c>
    </row>
    <row r="6287" spans="1:4" x14ac:dyDescent="0.35">
      <c r="A6287" s="202">
        <v>170</v>
      </c>
      <c r="B6287" t="s">
        <v>87</v>
      </c>
      <c r="C6287" s="201">
        <v>460404</v>
      </c>
      <c r="D6287" t="s">
        <v>418</v>
      </c>
    </row>
    <row r="6288" spans="1:4" x14ac:dyDescent="0.35">
      <c r="A6288" s="202">
        <v>170</v>
      </c>
      <c r="B6288" t="s">
        <v>87</v>
      </c>
      <c r="C6288" s="201">
        <v>460406</v>
      </c>
      <c r="D6288" t="s">
        <v>504</v>
      </c>
    </row>
    <row r="6289" spans="1:4" x14ac:dyDescent="0.35">
      <c r="A6289" s="202">
        <v>170</v>
      </c>
      <c r="B6289" t="s">
        <v>87</v>
      </c>
      <c r="C6289" s="201">
        <v>460408</v>
      </c>
      <c r="D6289" t="s">
        <v>503</v>
      </c>
    </row>
    <row r="6290" spans="1:4" x14ac:dyDescent="0.35">
      <c r="A6290" s="202">
        <v>170</v>
      </c>
      <c r="B6290" t="s">
        <v>87</v>
      </c>
      <c r="C6290" s="201">
        <v>460410</v>
      </c>
      <c r="D6290" t="s">
        <v>502</v>
      </c>
    </row>
    <row r="6291" spans="1:4" x14ac:dyDescent="0.35">
      <c r="A6291" s="202">
        <v>170</v>
      </c>
      <c r="B6291" t="s">
        <v>87</v>
      </c>
      <c r="C6291" s="201">
        <v>460412</v>
      </c>
      <c r="D6291" t="s">
        <v>501</v>
      </c>
    </row>
    <row r="6292" spans="1:4" x14ac:dyDescent="0.35">
      <c r="A6292" s="202">
        <v>170</v>
      </c>
      <c r="B6292" t="s">
        <v>87</v>
      </c>
      <c r="C6292" s="201">
        <v>460413</v>
      </c>
      <c r="D6292" t="s">
        <v>433</v>
      </c>
    </row>
    <row r="6293" spans="1:4" x14ac:dyDescent="0.35">
      <c r="A6293" s="202">
        <v>170</v>
      </c>
      <c r="B6293" t="s">
        <v>87</v>
      </c>
      <c r="C6293" s="201">
        <v>460414</v>
      </c>
      <c r="D6293" t="s">
        <v>500</v>
      </c>
    </row>
    <row r="6294" spans="1:4" x14ac:dyDescent="0.35">
      <c r="A6294" s="202">
        <v>170</v>
      </c>
      <c r="B6294" t="s">
        <v>87</v>
      </c>
      <c r="C6294" s="201">
        <v>460415</v>
      </c>
      <c r="D6294" t="s">
        <v>499</v>
      </c>
    </row>
    <row r="6295" spans="1:4" x14ac:dyDescent="0.35">
      <c r="A6295" s="202">
        <v>170</v>
      </c>
      <c r="B6295" t="s">
        <v>87</v>
      </c>
      <c r="C6295" s="201">
        <v>460502</v>
      </c>
      <c r="D6295" t="s">
        <v>498</v>
      </c>
    </row>
    <row r="6296" spans="1:4" x14ac:dyDescent="0.35">
      <c r="A6296" s="202">
        <v>170</v>
      </c>
      <c r="B6296" t="s">
        <v>87</v>
      </c>
      <c r="C6296" s="201">
        <v>460503</v>
      </c>
      <c r="D6296" t="s">
        <v>497</v>
      </c>
    </row>
    <row r="6297" spans="1:4" x14ac:dyDescent="0.35">
      <c r="A6297" s="202">
        <v>170</v>
      </c>
      <c r="B6297" t="s">
        <v>87</v>
      </c>
      <c r="C6297" s="201">
        <v>460504</v>
      </c>
      <c r="D6297" t="s">
        <v>496</v>
      </c>
    </row>
    <row r="6298" spans="1:4" x14ac:dyDescent="0.35">
      <c r="A6298" s="202">
        <v>170</v>
      </c>
      <c r="B6298" t="s">
        <v>87</v>
      </c>
      <c r="C6298" s="201">
        <v>460505</v>
      </c>
      <c r="D6298" t="s">
        <v>495</v>
      </c>
    </row>
    <row r="6299" spans="1:4" x14ac:dyDescent="0.35">
      <c r="A6299" s="202">
        <v>170</v>
      </c>
      <c r="B6299" t="s">
        <v>87</v>
      </c>
      <c r="C6299" s="201">
        <v>470000</v>
      </c>
      <c r="D6299" t="s">
        <v>216</v>
      </c>
    </row>
    <row r="6300" spans="1:4" x14ac:dyDescent="0.35">
      <c r="A6300" s="202">
        <v>170</v>
      </c>
      <c r="B6300" t="s">
        <v>87</v>
      </c>
      <c r="C6300" s="201">
        <v>470110</v>
      </c>
      <c r="D6300" t="s">
        <v>417</v>
      </c>
    </row>
    <row r="6301" spans="1:4" x14ac:dyDescent="0.35">
      <c r="A6301" s="202">
        <v>170</v>
      </c>
      <c r="B6301" t="s">
        <v>87</v>
      </c>
      <c r="C6301" s="201">
        <v>470303</v>
      </c>
      <c r="D6301" t="s">
        <v>214</v>
      </c>
    </row>
    <row r="6302" spans="1:4" x14ac:dyDescent="0.35">
      <c r="A6302" s="202">
        <v>170</v>
      </c>
      <c r="B6302" t="s">
        <v>87</v>
      </c>
      <c r="C6302" s="201">
        <v>470600</v>
      </c>
      <c r="D6302" t="s">
        <v>211</v>
      </c>
    </row>
    <row r="6303" spans="1:4" x14ac:dyDescent="0.35">
      <c r="A6303" s="202">
        <v>170</v>
      </c>
      <c r="B6303" t="s">
        <v>87</v>
      </c>
      <c r="C6303" s="201">
        <v>470615</v>
      </c>
      <c r="D6303" t="s">
        <v>494</v>
      </c>
    </row>
    <row r="6304" spans="1:4" x14ac:dyDescent="0.35">
      <c r="A6304" s="202">
        <v>170</v>
      </c>
      <c r="B6304" t="s">
        <v>87</v>
      </c>
      <c r="C6304" s="201">
        <v>470617</v>
      </c>
      <c r="D6304" t="s">
        <v>203</v>
      </c>
    </row>
    <row r="6305" spans="1:4" x14ac:dyDescent="0.35">
      <c r="A6305" s="202">
        <v>170</v>
      </c>
      <c r="B6305" t="s">
        <v>87</v>
      </c>
      <c r="C6305" s="201">
        <v>470618</v>
      </c>
      <c r="D6305" t="s">
        <v>202</v>
      </c>
    </row>
    <row r="6306" spans="1:4" x14ac:dyDescent="0.35">
      <c r="A6306" s="202">
        <v>170</v>
      </c>
      <c r="B6306" t="s">
        <v>87</v>
      </c>
      <c r="C6306" s="201">
        <v>470701</v>
      </c>
      <c r="D6306" t="s">
        <v>201</v>
      </c>
    </row>
    <row r="6307" spans="1:4" x14ac:dyDescent="0.35">
      <c r="A6307" s="202">
        <v>170</v>
      </c>
      <c r="B6307" t="s">
        <v>87</v>
      </c>
      <c r="C6307" s="201">
        <v>470703</v>
      </c>
      <c r="D6307" t="s">
        <v>200</v>
      </c>
    </row>
    <row r="6308" spans="1:4" x14ac:dyDescent="0.35">
      <c r="A6308" s="202">
        <v>170</v>
      </c>
      <c r="B6308" t="s">
        <v>87</v>
      </c>
      <c r="C6308" s="201">
        <v>470704</v>
      </c>
      <c r="D6308" t="s">
        <v>199</v>
      </c>
    </row>
    <row r="6309" spans="1:4" x14ac:dyDescent="0.35">
      <c r="A6309" s="202">
        <v>170</v>
      </c>
      <c r="B6309" t="s">
        <v>87</v>
      </c>
      <c r="C6309" s="201">
        <v>470705</v>
      </c>
      <c r="D6309" t="s">
        <v>198</v>
      </c>
    </row>
    <row r="6310" spans="1:4" x14ac:dyDescent="0.35">
      <c r="A6310" s="202">
        <v>170</v>
      </c>
      <c r="B6310" t="s">
        <v>87</v>
      </c>
      <c r="C6310" s="201">
        <v>470706</v>
      </c>
      <c r="D6310" t="s">
        <v>197</v>
      </c>
    </row>
    <row r="6311" spans="1:4" x14ac:dyDescent="0.35">
      <c r="A6311" s="202">
        <v>170</v>
      </c>
      <c r="B6311" t="s">
        <v>87</v>
      </c>
      <c r="C6311" s="201">
        <v>490101</v>
      </c>
      <c r="D6311" t="s">
        <v>493</v>
      </c>
    </row>
    <row r="6312" spans="1:4" x14ac:dyDescent="0.35">
      <c r="A6312" s="202">
        <v>170</v>
      </c>
      <c r="B6312" t="s">
        <v>87</v>
      </c>
      <c r="C6312" s="201">
        <v>490104</v>
      </c>
      <c r="D6312" t="s">
        <v>492</v>
      </c>
    </row>
    <row r="6313" spans="1:4" x14ac:dyDescent="0.35">
      <c r="A6313" s="202">
        <v>170</v>
      </c>
      <c r="B6313" t="s">
        <v>87</v>
      </c>
      <c r="C6313" s="201">
        <v>490205</v>
      </c>
      <c r="D6313" t="s">
        <v>192</v>
      </c>
    </row>
    <row r="6314" spans="1:4" x14ac:dyDescent="0.35">
      <c r="A6314" s="202">
        <v>170</v>
      </c>
      <c r="B6314" t="s">
        <v>87</v>
      </c>
      <c r="C6314" s="201">
        <v>490209</v>
      </c>
      <c r="D6314" t="s">
        <v>460</v>
      </c>
    </row>
    <row r="6315" spans="1:4" x14ac:dyDescent="0.35">
      <c r="A6315" s="202">
        <v>170</v>
      </c>
      <c r="B6315" t="s">
        <v>87</v>
      </c>
      <c r="C6315" s="201">
        <v>500401</v>
      </c>
      <c r="D6315" t="s">
        <v>491</v>
      </c>
    </row>
    <row r="6316" spans="1:4" x14ac:dyDescent="0.35">
      <c r="A6316" s="202">
        <v>170</v>
      </c>
      <c r="B6316" t="s">
        <v>87</v>
      </c>
      <c r="C6316" s="201">
        <v>500410</v>
      </c>
      <c r="D6316" t="s">
        <v>490</v>
      </c>
    </row>
    <row r="6317" spans="1:4" x14ac:dyDescent="0.35">
      <c r="A6317" s="202">
        <v>170</v>
      </c>
      <c r="B6317" t="s">
        <v>87</v>
      </c>
      <c r="C6317" s="201">
        <v>500602</v>
      </c>
      <c r="D6317" t="s">
        <v>415</v>
      </c>
    </row>
    <row r="6318" spans="1:4" x14ac:dyDescent="0.35">
      <c r="A6318" s="202">
        <v>170</v>
      </c>
      <c r="B6318" t="s">
        <v>87</v>
      </c>
      <c r="C6318" s="201">
        <v>510701</v>
      </c>
      <c r="D6318" t="s">
        <v>187</v>
      </c>
    </row>
    <row r="6319" spans="1:4" x14ac:dyDescent="0.35">
      <c r="A6319" s="202">
        <v>170</v>
      </c>
      <c r="B6319" t="s">
        <v>87</v>
      </c>
      <c r="C6319" s="201">
        <v>510706</v>
      </c>
      <c r="D6319" t="s">
        <v>185</v>
      </c>
    </row>
    <row r="6320" spans="1:4" x14ac:dyDescent="0.35">
      <c r="A6320" s="202">
        <v>170</v>
      </c>
      <c r="B6320" t="s">
        <v>87</v>
      </c>
      <c r="C6320" s="201">
        <v>510709</v>
      </c>
      <c r="D6320" t="s">
        <v>184</v>
      </c>
    </row>
    <row r="6321" spans="1:4" x14ac:dyDescent="0.35">
      <c r="A6321" s="202">
        <v>170</v>
      </c>
      <c r="B6321" t="s">
        <v>87</v>
      </c>
      <c r="C6321" s="201">
        <v>510710</v>
      </c>
      <c r="D6321" t="s">
        <v>183</v>
      </c>
    </row>
    <row r="6322" spans="1:4" x14ac:dyDescent="0.35">
      <c r="A6322" s="202">
        <v>170</v>
      </c>
      <c r="B6322" t="s">
        <v>87</v>
      </c>
      <c r="C6322" s="201">
        <v>510711</v>
      </c>
      <c r="D6322" t="s">
        <v>182</v>
      </c>
    </row>
    <row r="6323" spans="1:4" x14ac:dyDescent="0.35">
      <c r="A6323" s="202">
        <v>170</v>
      </c>
      <c r="B6323" t="s">
        <v>87</v>
      </c>
      <c r="C6323" s="201">
        <v>510712</v>
      </c>
      <c r="D6323" t="s">
        <v>181</v>
      </c>
    </row>
    <row r="6324" spans="1:4" x14ac:dyDescent="0.35">
      <c r="A6324" s="202">
        <v>170</v>
      </c>
      <c r="B6324" t="s">
        <v>87</v>
      </c>
      <c r="C6324" s="201">
        <v>510714</v>
      </c>
      <c r="D6324" t="s">
        <v>180</v>
      </c>
    </row>
    <row r="6325" spans="1:4" x14ac:dyDescent="0.35">
      <c r="A6325" s="202">
        <v>170</v>
      </c>
      <c r="B6325" t="s">
        <v>87</v>
      </c>
      <c r="C6325" s="201">
        <v>510716</v>
      </c>
      <c r="D6325" t="s">
        <v>179</v>
      </c>
    </row>
    <row r="6326" spans="1:4" x14ac:dyDescent="0.35">
      <c r="A6326" s="202">
        <v>170</v>
      </c>
      <c r="B6326" t="s">
        <v>87</v>
      </c>
      <c r="C6326" s="201">
        <v>510801</v>
      </c>
      <c r="D6326" t="s">
        <v>178</v>
      </c>
    </row>
    <row r="6327" spans="1:4" x14ac:dyDescent="0.35">
      <c r="A6327" s="202">
        <v>170</v>
      </c>
      <c r="B6327" t="s">
        <v>87</v>
      </c>
      <c r="C6327" s="201">
        <v>510803</v>
      </c>
      <c r="D6327" t="s">
        <v>177</v>
      </c>
    </row>
    <row r="6328" spans="1:4" x14ac:dyDescent="0.35">
      <c r="A6328" s="202">
        <v>170</v>
      </c>
      <c r="B6328" t="s">
        <v>87</v>
      </c>
      <c r="C6328" s="201">
        <v>510805</v>
      </c>
      <c r="D6328" t="s">
        <v>176</v>
      </c>
    </row>
    <row r="6329" spans="1:4" x14ac:dyDescent="0.35">
      <c r="A6329" s="202">
        <v>170</v>
      </c>
      <c r="B6329" t="s">
        <v>87</v>
      </c>
      <c r="C6329" s="201">
        <v>510806</v>
      </c>
      <c r="D6329" t="s">
        <v>175</v>
      </c>
    </row>
    <row r="6330" spans="1:4" x14ac:dyDescent="0.35">
      <c r="A6330" s="202">
        <v>170</v>
      </c>
      <c r="B6330" t="s">
        <v>87</v>
      </c>
      <c r="C6330" s="201">
        <v>510809</v>
      </c>
      <c r="D6330" t="s">
        <v>174</v>
      </c>
    </row>
    <row r="6331" spans="1:4" x14ac:dyDescent="0.35">
      <c r="A6331" s="202">
        <v>170</v>
      </c>
      <c r="B6331" t="s">
        <v>87</v>
      </c>
      <c r="C6331" s="201">
        <v>510811</v>
      </c>
      <c r="D6331" t="s">
        <v>173</v>
      </c>
    </row>
    <row r="6332" spans="1:4" x14ac:dyDescent="0.35">
      <c r="A6332" s="202">
        <v>170</v>
      </c>
      <c r="B6332" t="s">
        <v>87</v>
      </c>
      <c r="C6332" s="201">
        <v>510813</v>
      </c>
      <c r="D6332" t="s">
        <v>172</v>
      </c>
    </row>
    <row r="6333" spans="1:4" x14ac:dyDescent="0.35">
      <c r="A6333" s="202">
        <v>170</v>
      </c>
      <c r="B6333" t="s">
        <v>87</v>
      </c>
      <c r="C6333" s="201">
        <v>510901</v>
      </c>
      <c r="D6333" t="s">
        <v>171</v>
      </c>
    </row>
    <row r="6334" spans="1:4" x14ac:dyDescent="0.35">
      <c r="A6334" s="202">
        <v>170</v>
      </c>
      <c r="B6334" t="s">
        <v>87</v>
      </c>
      <c r="C6334" s="201">
        <v>510902</v>
      </c>
      <c r="D6334" t="s">
        <v>170</v>
      </c>
    </row>
    <row r="6335" spans="1:4" x14ac:dyDescent="0.35">
      <c r="A6335" s="202">
        <v>170</v>
      </c>
      <c r="B6335" t="s">
        <v>87</v>
      </c>
      <c r="C6335" s="201">
        <v>510906</v>
      </c>
      <c r="D6335" t="s">
        <v>169</v>
      </c>
    </row>
    <row r="6336" spans="1:4" x14ac:dyDescent="0.35">
      <c r="A6336" s="202">
        <v>170</v>
      </c>
      <c r="B6336" t="s">
        <v>87</v>
      </c>
      <c r="C6336" s="201">
        <v>510907</v>
      </c>
      <c r="D6336" t="s">
        <v>168</v>
      </c>
    </row>
    <row r="6337" spans="1:4" x14ac:dyDescent="0.35">
      <c r="A6337" s="202">
        <v>170</v>
      </c>
      <c r="B6337" t="s">
        <v>87</v>
      </c>
      <c r="C6337" s="201">
        <v>510908</v>
      </c>
      <c r="D6337" t="s">
        <v>167</v>
      </c>
    </row>
    <row r="6338" spans="1:4" x14ac:dyDescent="0.35">
      <c r="A6338" s="202">
        <v>170</v>
      </c>
      <c r="B6338" t="s">
        <v>87</v>
      </c>
      <c r="C6338" s="201">
        <v>510909</v>
      </c>
      <c r="D6338" t="s">
        <v>166</v>
      </c>
    </row>
    <row r="6339" spans="1:4" x14ac:dyDescent="0.35">
      <c r="A6339" s="202">
        <v>170</v>
      </c>
      <c r="B6339" t="s">
        <v>87</v>
      </c>
      <c r="C6339" s="201">
        <v>510910</v>
      </c>
      <c r="D6339" t="s">
        <v>165</v>
      </c>
    </row>
    <row r="6340" spans="1:4" x14ac:dyDescent="0.35">
      <c r="A6340" s="202">
        <v>170</v>
      </c>
      <c r="B6340" t="s">
        <v>87</v>
      </c>
      <c r="C6340" s="201">
        <v>510911</v>
      </c>
      <c r="D6340" t="s">
        <v>164</v>
      </c>
    </row>
    <row r="6341" spans="1:4" x14ac:dyDescent="0.35">
      <c r="A6341" s="202">
        <v>170</v>
      </c>
      <c r="B6341" t="s">
        <v>87</v>
      </c>
      <c r="C6341" s="201">
        <v>510915</v>
      </c>
      <c r="D6341" t="s">
        <v>163</v>
      </c>
    </row>
    <row r="6342" spans="1:4" x14ac:dyDescent="0.35">
      <c r="A6342" s="202">
        <v>170</v>
      </c>
      <c r="B6342" t="s">
        <v>87</v>
      </c>
      <c r="C6342" s="201">
        <v>510919</v>
      </c>
      <c r="D6342" t="s">
        <v>161</v>
      </c>
    </row>
    <row r="6343" spans="1:4" x14ac:dyDescent="0.35">
      <c r="A6343" s="202">
        <v>170</v>
      </c>
      <c r="B6343" t="s">
        <v>87</v>
      </c>
      <c r="C6343" s="201">
        <v>510920</v>
      </c>
      <c r="D6343" t="s">
        <v>160</v>
      </c>
    </row>
    <row r="6344" spans="1:4" x14ac:dyDescent="0.35">
      <c r="A6344" s="202">
        <v>170</v>
      </c>
      <c r="B6344" t="s">
        <v>87</v>
      </c>
      <c r="C6344" s="201">
        <v>511009</v>
      </c>
      <c r="D6344" t="s">
        <v>159</v>
      </c>
    </row>
    <row r="6345" spans="1:4" x14ac:dyDescent="0.35">
      <c r="A6345" s="202">
        <v>170</v>
      </c>
      <c r="B6345" t="s">
        <v>87</v>
      </c>
      <c r="C6345" s="201">
        <v>511012</v>
      </c>
      <c r="D6345" t="s">
        <v>158</v>
      </c>
    </row>
    <row r="6346" spans="1:4" x14ac:dyDescent="0.35">
      <c r="A6346" s="202">
        <v>170</v>
      </c>
      <c r="B6346" t="s">
        <v>87</v>
      </c>
      <c r="C6346" s="201">
        <v>511502</v>
      </c>
      <c r="D6346" t="s">
        <v>489</v>
      </c>
    </row>
    <row r="6347" spans="1:4" x14ac:dyDescent="0.35">
      <c r="A6347" s="202">
        <v>170</v>
      </c>
      <c r="B6347" t="s">
        <v>87</v>
      </c>
      <c r="C6347" s="201">
        <v>511801</v>
      </c>
      <c r="D6347" t="s">
        <v>454</v>
      </c>
    </row>
    <row r="6348" spans="1:4" x14ac:dyDescent="0.35">
      <c r="A6348" s="202">
        <v>170</v>
      </c>
      <c r="B6348" t="s">
        <v>87</v>
      </c>
      <c r="C6348" s="201">
        <v>511802</v>
      </c>
      <c r="D6348" t="s">
        <v>344</v>
      </c>
    </row>
    <row r="6349" spans="1:4" x14ac:dyDescent="0.35">
      <c r="A6349" s="202">
        <v>170</v>
      </c>
      <c r="B6349" t="s">
        <v>87</v>
      </c>
      <c r="C6349" s="201">
        <v>511803</v>
      </c>
      <c r="D6349" t="s">
        <v>343</v>
      </c>
    </row>
    <row r="6350" spans="1:4" x14ac:dyDescent="0.35">
      <c r="A6350" s="202">
        <v>170</v>
      </c>
      <c r="B6350" t="s">
        <v>87</v>
      </c>
      <c r="C6350" s="201">
        <v>511804</v>
      </c>
      <c r="D6350" t="s">
        <v>342</v>
      </c>
    </row>
    <row r="6351" spans="1:4" x14ac:dyDescent="0.35">
      <c r="A6351" s="202">
        <v>170</v>
      </c>
      <c r="B6351" t="s">
        <v>87</v>
      </c>
      <c r="C6351" s="201">
        <v>512201</v>
      </c>
      <c r="D6351" t="s">
        <v>156</v>
      </c>
    </row>
    <row r="6352" spans="1:4" x14ac:dyDescent="0.35">
      <c r="A6352" s="202">
        <v>170</v>
      </c>
      <c r="B6352" t="s">
        <v>87</v>
      </c>
      <c r="C6352" s="201">
        <v>512601</v>
      </c>
      <c r="D6352" t="s">
        <v>152</v>
      </c>
    </row>
    <row r="6353" spans="1:4" x14ac:dyDescent="0.35">
      <c r="A6353" s="202">
        <v>170</v>
      </c>
      <c r="B6353" t="s">
        <v>87</v>
      </c>
      <c r="C6353" s="201">
        <v>512604</v>
      </c>
      <c r="D6353" t="s">
        <v>151</v>
      </c>
    </row>
    <row r="6354" spans="1:4" x14ac:dyDescent="0.35">
      <c r="A6354" s="202">
        <v>170</v>
      </c>
      <c r="B6354" t="s">
        <v>87</v>
      </c>
      <c r="C6354" s="201">
        <v>512605</v>
      </c>
      <c r="D6354" t="s">
        <v>337</v>
      </c>
    </row>
    <row r="6355" spans="1:4" x14ac:dyDescent="0.35">
      <c r="A6355" s="202">
        <v>170</v>
      </c>
      <c r="B6355" t="s">
        <v>87</v>
      </c>
      <c r="C6355" s="201">
        <v>513101</v>
      </c>
      <c r="D6355" t="s">
        <v>336</v>
      </c>
    </row>
    <row r="6356" spans="1:4" x14ac:dyDescent="0.35">
      <c r="A6356" s="202">
        <v>170</v>
      </c>
      <c r="B6356" t="s">
        <v>87</v>
      </c>
      <c r="C6356" s="201">
        <v>513103</v>
      </c>
      <c r="D6356" t="s">
        <v>335</v>
      </c>
    </row>
    <row r="6357" spans="1:4" x14ac:dyDescent="0.35">
      <c r="A6357" s="202">
        <v>170</v>
      </c>
      <c r="B6357" t="s">
        <v>87</v>
      </c>
      <c r="C6357" s="201">
        <v>513104</v>
      </c>
      <c r="D6357" t="s">
        <v>334</v>
      </c>
    </row>
    <row r="6358" spans="1:4" x14ac:dyDescent="0.35">
      <c r="A6358" s="202">
        <v>170</v>
      </c>
      <c r="B6358" t="s">
        <v>87</v>
      </c>
      <c r="C6358" s="201">
        <v>513501</v>
      </c>
      <c r="D6358" t="s">
        <v>150</v>
      </c>
    </row>
    <row r="6359" spans="1:4" x14ac:dyDescent="0.35">
      <c r="A6359" s="202">
        <v>170</v>
      </c>
      <c r="B6359" t="s">
        <v>87</v>
      </c>
      <c r="C6359" s="201">
        <v>513502</v>
      </c>
      <c r="D6359" t="s">
        <v>149</v>
      </c>
    </row>
    <row r="6360" spans="1:4" x14ac:dyDescent="0.35">
      <c r="A6360" s="202">
        <v>170</v>
      </c>
      <c r="B6360" t="s">
        <v>87</v>
      </c>
      <c r="C6360" s="201">
        <v>513503</v>
      </c>
      <c r="D6360" t="s">
        <v>148</v>
      </c>
    </row>
    <row r="6361" spans="1:4" x14ac:dyDescent="0.35">
      <c r="A6361" s="202">
        <v>170</v>
      </c>
      <c r="B6361" t="s">
        <v>87</v>
      </c>
      <c r="C6361" s="201">
        <v>513599</v>
      </c>
      <c r="D6361" t="s">
        <v>147</v>
      </c>
    </row>
    <row r="6362" spans="1:4" x14ac:dyDescent="0.35">
      <c r="A6362" s="202">
        <v>170</v>
      </c>
      <c r="B6362" t="s">
        <v>87</v>
      </c>
      <c r="C6362" s="201">
        <v>513602</v>
      </c>
      <c r="D6362" t="s">
        <v>413</v>
      </c>
    </row>
    <row r="6363" spans="1:4" x14ac:dyDescent="0.35">
      <c r="A6363" s="202">
        <v>170</v>
      </c>
      <c r="B6363" t="s">
        <v>87</v>
      </c>
      <c r="C6363" s="201">
        <v>513801</v>
      </c>
      <c r="D6363" t="s">
        <v>146</v>
      </c>
    </row>
    <row r="6364" spans="1:4" x14ac:dyDescent="0.35">
      <c r="A6364" s="202">
        <v>170</v>
      </c>
      <c r="B6364" t="s">
        <v>87</v>
      </c>
      <c r="C6364" s="201">
        <v>513902</v>
      </c>
      <c r="D6364" t="s">
        <v>145</v>
      </c>
    </row>
    <row r="6365" spans="1:4" x14ac:dyDescent="0.35">
      <c r="A6365" s="202">
        <v>170</v>
      </c>
      <c r="B6365" t="s">
        <v>87</v>
      </c>
      <c r="C6365" s="201">
        <v>513999</v>
      </c>
      <c r="D6365" t="s">
        <v>144</v>
      </c>
    </row>
    <row r="6366" spans="1:4" x14ac:dyDescent="0.35">
      <c r="A6366" s="202">
        <v>170</v>
      </c>
      <c r="B6366" t="s">
        <v>87</v>
      </c>
      <c r="C6366" s="201">
        <v>520101</v>
      </c>
      <c r="D6366" t="s">
        <v>488</v>
      </c>
    </row>
    <row r="6367" spans="1:4" x14ac:dyDescent="0.35">
      <c r="A6367" s="202">
        <v>170</v>
      </c>
      <c r="B6367" t="s">
        <v>87</v>
      </c>
      <c r="C6367" s="201">
        <v>520201</v>
      </c>
      <c r="D6367" t="s">
        <v>143</v>
      </c>
    </row>
    <row r="6368" spans="1:4" x14ac:dyDescent="0.35">
      <c r="A6368" s="202">
        <v>170</v>
      </c>
      <c r="B6368" t="s">
        <v>87</v>
      </c>
      <c r="C6368" s="201">
        <v>520203</v>
      </c>
      <c r="D6368" t="s">
        <v>142</v>
      </c>
    </row>
    <row r="6369" spans="1:4" x14ac:dyDescent="0.35">
      <c r="A6369" s="202">
        <v>170</v>
      </c>
      <c r="B6369" t="s">
        <v>87</v>
      </c>
      <c r="C6369" s="201">
        <v>520205</v>
      </c>
      <c r="D6369" t="s">
        <v>140</v>
      </c>
    </row>
    <row r="6370" spans="1:4" x14ac:dyDescent="0.35">
      <c r="A6370" s="202">
        <v>170</v>
      </c>
      <c r="B6370" t="s">
        <v>87</v>
      </c>
      <c r="C6370" s="201">
        <v>520209</v>
      </c>
      <c r="D6370" t="s">
        <v>487</v>
      </c>
    </row>
    <row r="6371" spans="1:4" x14ac:dyDescent="0.35">
      <c r="A6371" s="202">
        <v>170</v>
      </c>
      <c r="B6371" t="s">
        <v>87</v>
      </c>
      <c r="C6371" s="201">
        <v>520211</v>
      </c>
      <c r="D6371" t="s">
        <v>486</v>
      </c>
    </row>
    <row r="6372" spans="1:4" x14ac:dyDescent="0.35">
      <c r="A6372" s="202">
        <v>170</v>
      </c>
      <c r="B6372" t="s">
        <v>87</v>
      </c>
      <c r="C6372" s="201">
        <v>520212</v>
      </c>
      <c r="D6372" t="s">
        <v>485</v>
      </c>
    </row>
    <row r="6373" spans="1:4" x14ac:dyDescent="0.35">
      <c r="A6373" s="202">
        <v>170</v>
      </c>
      <c r="B6373" t="s">
        <v>87</v>
      </c>
      <c r="C6373" s="201">
        <v>520213</v>
      </c>
      <c r="D6373" t="s">
        <v>137</v>
      </c>
    </row>
    <row r="6374" spans="1:4" x14ac:dyDescent="0.35">
      <c r="A6374" s="202">
        <v>170</v>
      </c>
      <c r="B6374" t="s">
        <v>87</v>
      </c>
      <c r="C6374" s="201">
        <v>520216</v>
      </c>
      <c r="D6374" t="s">
        <v>136</v>
      </c>
    </row>
    <row r="6375" spans="1:4" x14ac:dyDescent="0.35">
      <c r="A6375" s="202">
        <v>170</v>
      </c>
      <c r="B6375" t="s">
        <v>87</v>
      </c>
      <c r="C6375" s="201">
        <v>520301</v>
      </c>
      <c r="D6375" t="s">
        <v>484</v>
      </c>
    </row>
    <row r="6376" spans="1:4" x14ac:dyDescent="0.35">
      <c r="A6376" s="202">
        <v>170</v>
      </c>
      <c r="B6376" t="s">
        <v>87</v>
      </c>
      <c r="C6376" s="201">
        <v>520302</v>
      </c>
      <c r="D6376" t="s">
        <v>483</v>
      </c>
    </row>
    <row r="6377" spans="1:4" x14ac:dyDescent="0.35">
      <c r="A6377" s="202">
        <v>170</v>
      </c>
      <c r="B6377" t="s">
        <v>87</v>
      </c>
      <c r="C6377" s="201">
        <v>520406</v>
      </c>
      <c r="D6377" t="s">
        <v>331</v>
      </c>
    </row>
    <row r="6378" spans="1:4" x14ac:dyDescent="0.35">
      <c r="A6378" s="202">
        <v>170</v>
      </c>
      <c r="B6378" t="s">
        <v>87</v>
      </c>
      <c r="C6378" s="201">
        <v>520408</v>
      </c>
      <c r="D6378" t="s">
        <v>330</v>
      </c>
    </row>
    <row r="6379" spans="1:4" x14ac:dyDescent="0.35">
      <c r="A6379" s="202">
        <v>170</v>
      </c>
      <c r="B6379" t="s">
        <v>87</v>
      </c>
      <c r="C6379" s="201">
        <v>520409</v>
      </c>
      <c r="D6379" t="s">
        <v>430</v>
      </c>
    </row>
    <row r="6380" spans="1:4" x14ac:dyDescent="0.35">
      <c r="A6380" s="202">
        <v>170</v>
      </c>
      <c r="B6380" t="s">
        <v>87</v>
      </c>
      <c r="C6380" s="201">
        <v>520410</v>
      </c>
      <c r="D6380" t="s">
        <v>329</v>
      </c>
    </row>
    <row r="6381" spans="1:4" x14ac:dyDescent="0.35">
      <c r="A6381" s="202">
        <v>170</v>
      </c>
      <c r="B6381" t="s">
        <v>87</v>
      </c>
      <c r="C6381" s="201">
        <v>520411</v>
      </c>
      <c r="D6381" t="s">
        <v>328</v>
      </c>
    </row>
    <row r="6382" spans="1:4" x14ac:dyDescent="0.35">
      <c r="A6382" s="202">
        <v>170</v>
      </c>
      <c r="B6382" t="s">
        <v>87</v>
      </c>
      <c r="C6382" s="201">
        <v>520701</v>
      </c>
      <c r="D6382" t="s">
        <v>482</v>
      </c>
    </row>
    <row r="6383" spans="1:4" x14ac:dyDescent="0.35">
      <c r="A6383" s="202">
        <v>170</v>
      </c>
      <c r="B6383" t="s">
        <v>87</v>
      </c>
      <c r="C6383" s="201">
        <v>520703</v>
      </c>
      <c r="D6383" t="s">
        <v>481</v>
      </c>
    </row>
    <row r="6384" spans="1:4" x14ac:dyDescent="0.35">
      <c r="A6384" s="202">
        <v>170</v>
      </c>
      <c r="B6384" t="s">
        <v>87</v>
      </c>
      <c r="C6384" s="201">
        <v>520901</v>
      </c>
      <c r="D6384" t="s">
        <v>133</v>
      </c>
    </row>
    <row r="6385" spans="1:4" x14ac:dyDescent="0.35">
      <c r="A6385" s="202">
        <v>170</v>
      </c>
      <c r="B6385" t="s">
        <v>87</v>
      </c>
      <c r="C6385" s="201">
        <v>520904</v>
      </c>
      <c r="D6385" t="s">
        <v>132</v>
      </c>
    </row>
    <row r="6386" spans="1:4" x14ac:dyDescent="0.35">
      <c r="A6386" s="202">
        <v>170</v>
      </c>
      <c r="B6386" t="s">
        <v>87</v>
      </c>
      <c r="C6386" s="201">
        <v>520905</v>
      </c>
      <c r="D6386" t="s">
        <v>131</v>
      </c>
    </row>
    <row r="6387" spans="1:4" x14ac:dyDescent="0.35">
      <c r="A6387" s="202">
        <v>170</v>
      </c>
      <c r="B6387" t="s">
        <v>87</v>
      </c>
      <c r="C6387" s="201">
        <v>520906</v>
      </c>
      <c r="D6387" t="s">
        <v>130</v>
      </c>
    </row>
    <row r="6388" spans="1:4" x14ac:dyDescent="0.35">
      <c r="A6388" s="202">
        <v>170</v>
      </c>
      <c r="B6388" t="s">
        <v>87</v>
      </c>
      <c r="C6388" s="201">
        <v>520908</v>
      </c>
      <c r="D6388" t="s">
        <v>325</v>
      </c>
    </row>
    <row r="6389" spans="1:4" x14ac:dyDescent="0.35">
      <c r="A6389" s="202">
        <v>170</v>
      </c>
      <c r="B6389" t="s">
        <v>87</v>
      </c>
      <c r="C6389" s="201">
        <v>520909</v>
      </c>
      <c r="D6389" t="s">
        <v>129</v>
      </c>
    </row>
    <row r="6390" spans="1:4" x14ac:dyDescent="0.35">
      <c r="A6390" s="202">
        <v>170</v>
      </c>
      <c r="B6390" t="s">
        <v>87</v>
      </c>
      <c r="C6390" s="201">
        <v>520910</v>
      </c>
      <c r="D6390" t="s">
        <v>128</v>
      </c>
    </row>
    <row r="6391" spans="1:4" x14ac:dyDescent="0.35">
      <c r="A6391" s="202">
        <v>170</v>
      </c>
      <c r="B6391" t="s">
        <v>87</v>
      </c>
      <c r="C6391" s="201">
        <v>520999</v>
      </c>
      <c r="D6391" t="s">
        <v>127</v>
      </c>
    </row>
    <row r="6392" spans="1:4" x14ac:dyDescent="0.35">
      <c r="A6392" s="202">
        <v>170</v>
      </c>
      <c r="B6392" t="s">
        <v>87</v>
      </c>
      <c r="C6392" s="201">
        <v>521001</v>
      </c>
      <c r="D6392" t="s">
        <v>126</v>
      </c>
    </row>
    <row r="6393" spans="1:4" x14ac:dyDescent="0.35">
      <c r="A6393" s="202">
        <v>170</v>
      </c>
      <c r="B6393" t="s">
        <v>87</v>
      </c>
      <c r="C6393" s="201">
        <v>521101</v>
      </c>
      <c r="D6393" t="s">
        <v>480</v>
      </c>
    </row>
    <row r="6394" spans="1:4" x14ac:dyDescent="0.35">
      <c r="A6394" s="202">
        <v>170</v>
      </c>
      <c r="B6394" t="s">
        <v>87</v>
      </c>
      <c r="C6394" s="201">
        <v>521401</v>
      </c>
      <c r="D6394" t="s">
        <v>125</v>
      </c>
    </row>
    <row r="6395" spans="1:4" x14ac:dyDescent="0.35">
      <c r="A6395" s="202">
        <v>170</v>
      </c>
      <c r="B6395" t="s">
        <v>87</v>
      </c>
      <c r="C6395" s="201">
        <v>521501</v>
      </c>
      <c r="D6395" t="s">
        <v>324</v>
      </c>
    </row>
    <row r="6396" spans="1:4" x14ac:dyDescent="0.35">
      <c r="A6396" s="202">
        <v>170</v>
      </c>
      <c r="B6396" t="s">
        <v>87</v>
      </c>
      <c r="C6396" s="201">
        <v>521601</v>
      </c>
      <c r="D6396" t="s">
        <v>479</v>
      </c>
    </row>
    <row r="6397" spans="1:4" x14ac:dyDescent="0.35">
      <c r="A6397" s="202">
        <v>170</v>
      </c>
      <c r="B6397" t="s">
        <v>87</v>
      </c>
      <c r="C6397" s="201">
        <v>521701</v>
      </c>
      <c r="D6397" t="s">
        <v>478</v>
      </c>
    </row>
    <row r="6398" spans="1:4" x14ac:dyDescent="0.35">
      <c r="A6398" s="202">
        <v>170</v>
      </c>
      <c r="B6398" t="s">
        <v>87</v>
      </c>
      <c r="C6398" s="201">
        <v>521803</v>
      </c>
      <c r="D6398" t="s">
        <v>124</v>
      </c>
    </row>
    <row r="6399" spans="1:4" x14ac:dyDescent="0.35">
      <c r="A6399" s="202">
        <v>170</v>
      </c>
      <c r="B6399" t="s">
        <v>87</v>
      </c>
      <c r="C6399" s="201">
        <v>521804</v>
      </c>
      <c r="D6399" t="s">
        <v>123</v>
      </c>
    </row>
    <row r="6400" spans="1:4" x14ac:dyDescent="0.35">
      <c r="A6400" s="202">
        <v>170</v>
      </c>
      <c r="B6400" t="s">
        <v>87</v>
      </c>
      <c r="C6400" s="201">
        <v>521899</v>
      </c>
      <c r="D6400" t="s">
        <v>122</v>
      </c>
    </row>
    <row r="6401" spans="1:4" x14ac:dyDescent="0.35">
      <c r="A6401" s="202">
        <v>170</v>
      </c>
      <c r="B6401" t="s">
        <v>87</v>
      </c>
      <c r="C6401" s="201">
        <v>521903</v>
      </c>
      <c r="D6401" t="s">
        <v>412</v>
      </c>
    </row>
    <row r="6402" spans="1:4" x14ac:dyDescent="0.35">
      <c r="A6402" s="202">
        <v>170</v>
      </c>
      <c r="B6402" t="s">
        <v>87</v>
      </c>
      <c r="C6402" s="201">
        <v>521909</v>
      </c>
      <c r="D6402" t="s">
        <v>121</v>
      </c>
    </row>
    <row r="6403" spans="1:4" x14ac:dyDescent="0.35">
      <c r="A6403" s="202">
        <v>170</v>
      </c>
      <c r="B6403" t="s">
        <v>87</v>
      </c>
      <c r="C6403" s="201">
        <v>999999</v>
      </c>
      <c r="D6403" t="s">
        <v>120</v>
      </c>
    </row>
    <row r="6404" spans="1:4" x14ac:dyDescent="0.35">
      <c r="A6404" s="202">
        <v>172</v>
      </c>
      <c r="B6404" t="s">
        <v>51</v>
      </c>
      <c r="C6404" s="203" t="s">
        <v>320</v>
      </c>
      <c r="D6404" t="s">
        <v>319</v>
      </c>
    </row>
    <row r="6405" spans="1:4" x14ac:dyDescent="0.35">
      <c r="A6405" s="202">
        <v>172</v>
      </c>
      <c r="B6405" t="s">
        <v>51</v>
      </c>
      <c r="C6405" s="203" t="s">
        <v>316</v>
      </c>
      <c r="D6405" t="s">
        <v>315</v>
      </c>
    </row>
    <row r="6406" spans="1:4" x14ac:dyDescent="0.35">
      <c r="A6406" s="202">
        <v>172</v>
      </c>
      <c r="B6406" t="s">
        <v>51</v>
      </c>
      <c r="C6406" s="203" t="s">
        <v>519</v>
      </c>
      <c r="D6406" t="s">
        <v>518</v>
      </c>
    </row>
    <row r="6407" spans="1:4" x14ac:dyDescent="0.35">
      <c r="A6407" s="202">
        <v>172</v>
      </c>
      <c r="B6407" t="s">
        <v>51</v>
      </c>
      <c r="C6407" s="203" t="s">
        <v>310</v>
      </c>
      <c r="D6407" t="s">
        <v>309</v>
      </c>
    </row>
    <row r="6408" spans="1:4" x14ac:dyDescent="0.35">
      <c r="A6408" s="202">
        <v>172</v>
      </c>
      <c r="B6408" t="s">
        <v>51</v>
      </c>
      <c r="C6408" s="203" t="s">
        <v>306</v>
      </c>
      <c r="D6408" t="s">
        <v>305</v>
      </c>
    </row>
    <row r="6409" spans="1:4" x14ac:dyDescent="0.35">
      <c r="A6409" s="202">
        <v>172</v>
      </c>
      <c r="B6409" t="s">
        <v>51</v>
      </c>
      <c r="C6409" s="203" t="s">
        <v>304</v>
      </c>
      <c r="D6409" t="s">
        <v>303</v>
      </c>
    </row>
    <row r="6410" spans="1:4" x14ac:dyDescent="0.35">
      <c r="A6410" s="202">
        <v>172</v>
      </c>
      <c r="B6410" t="s">
        <v>51</v>
      </c>
      <c r="C6410" s="203" t="s">
        <v>405</v>
      </c>
      <c r="D6410" t="s">
        <v>404</v>
      </c>
    </row>
    <row r="6411" spans="1:4" x14ac:dyDescent="0.35">
      <c r="A6411" s="202">
        <v>172</v>
      </c>
      <c r="B6411" t="s">
        <v>51</v>
      </c>
      <c r="C6411" s="203" t="s">
        <v>403</v>
      </c>
      <c r="D6411" t="s">
        <v>402</v>
      </c>
    </row>
    <row r="6412" spans="1:4" x14ac:dyDescent="0.35">
      <c r="A6412" s="202">
        <v>172</v>
      </c>
      <c r="B6412" t="s">
        <v>51</v>
      </c>
      <c r="C6412" s="203" t="s">
        <v>517</v>
      </c>
      <c r="D6412" t="s">
        <v>516</v>
      </c>
    </row>
    <row r="6413" spans="1:4" x14ac:dyDescent="0.35">
      <c r="A6413" s="202">
        <v>172</v>
      </c>
      <c r="B6413" t="s">
        <v>51</v>
      </c>
      <c r="C6413" s="203" t="s">
        <v>302</v>
      </c>
      <c r="D6413" t="s">
        <v>301</v>
      </c>
    </row>
    <row r="6414" spans="1:4" x14ac:dyDescent="0.35">
      <c r="A6414" s="202">
        <v>172</v>
      </c>
      <c r="B6414" t="s">
        <v>51</v>
      </c>
      <c r="C6414" s="203" t="s">
        <v>300</v>
      </c>
      <c r="D6414" t="s">
        <v>299</v>
      </c>
    </row>
    <row r="6415" spans="1:4" x14ac:dyDescent="0.35">
      <c r="A6415" s="202">
        <v>172</v>
      </c>
      <c r="B6415" t="s">
        <v>51</v>
      </c>
      <c r="C6415" s="203" t="s">
        <v>399</v>
      </c>
      <c r="D6415" t="s">
        <v>398</v>
      </c>
    </row>
    <row r="6416" spans="1:4" x14ac:dyDescent="0.35">
      <c r="A6416" s="202">
        <v>172</v>
      </c>
      <c r="B6416" t="s">
        <v>51</v>
      </c>
      <c r="C6416" s="201">
        <v>110103</v>
      </c>
      <c r="D6416" t="s">
        <v>292</v>
      </c>
    </row>
    <row r="6417" spans="1:4" x14ac:dyDescent="0.35">
      <c r="A6417" s="202">
        <v>172</v>
      </c>
      <c r="B6417" t="s">
        <v>51</v>
      </c>
      <c r="C6417" s="201">
        <v>110201</v>
      </c>
      <c r="D6417" t="s">
        <v>291</v>
      </c>
    </row>
    <row r="6418" spans="1:4" x14ac:dyDescent="0.35">
      <c r="A6418" s="202">
        <v>172</v>
      </c>
      <c r="B6418" t="s">
        <v>51</v>
      </c>
      <c r="C6418" s="201">
        <v>110202</v>
      </c>
      <c r="D6418" t="s">
        <v>290</v>
      </c>
    </row>
    <row r="6419" spans="1:4" x14ac:dyDescent="0.35">
      <c r="A6419" s="202">
        <v>172</v>
      </c>
      <c r="B6419" t="s">
        <v>51</v>
      </c>
      <c r="C6419" s="201">
        <v>110301</v>
      </c>
      <c r="D6419" t="s">
        <v>289</v>
      </c>
    </row>
    <row r="6420" spans="1:4" x14ac:dyDescent="0.35">
      <c r="A6420" s="202">
        <v>172</v>
      </c>
      <c r="B6420" t="s">
        <v>51</v>
      </c>
      <c r="C6420" s="201">
        <v>110501</v>
      </c>
      <c r="D6420" t="s">
        <v>395</v>
      </c>
    </row>
    <row r="6421" spans="1:4" x14ac:dyDescent="0.35">
      <c r="A6421" s="202">
        <v>172</v>
      </c>
      <c r="B6421" t="s">
        <v>51</v>
      </c>
      <c r="C6421" s="201">
        <v>110701</v>
      </c>
      <c r="D6421" t="s">
        <v>394</v>
      </c>
    </row>
    <row r="6422" spans="1:4" x14ac:dyDescent="0.35">
      <c r="A6422" s="202">
        <v>172</v>
      </c>
      <c r="B6422" t="s">
        <v>51</v>
      </c>
      <c r="C6422" s="201">
        <v>110802</v>
      </c>
      <c r="D6422" t="s">
        <v>288</v>
      </c>
    </row>
    <row r="6423" spans="1:4" x14ac:dyDescent="0.35">
      <c r="A6423" s="202">
        <v>172</v>
      </c>
      <c r="B6423" t="s">
        <v>51</v>
      </c>
      <c r="C6423" s="201">
        <v>110901</v>
      </c>
      <c r="D6423" t="s">
        <v>393</v>
      </c>
    </row>
    <row r="6424" spans="1:4" x14ac:dyDescent="0.35">
      <c r="A6424" s="202">
        <v>172</v>
      </c>
      <c r="B6424" t="s">
        <v>51</v>
      </c>
      <c r="C6424" s="201">
        <v>110902</v>
      </c>
      <c r="D6424" t="s">
        <v>392</v>
      </c>
    </row>
    <row r="6425" spans="1:4" x14ac:dyDescent="0.35">
      <c r="A6425" s="202">
        <v>172</v>
      </c>
      <c r="B6425" t="s">
        <v>51</v>
      </c>
      <c r="C6425" s="201">
        <v>111001</v>
      </c>
      <c r="D6425" t="s">
        <v>287</v>
      </c>
    </row>
    <row r="6426" spans="1:4" x14ac:dyDescent="0.35">
      <c r="A6426" s="202">
        <v>172</v>
      </c>
      <c r="B6426" t="s">
        <v>51</v>
      </c>
      <c r="C6426" s="201">
        <v>111002</v>
      </c>
      <c r="D6426" t="s">
        <v>286</v>
      </c>
    </row>
    <row r="6427" spans="1:4" x14ac:dyDescent="0.35">
      <c r="A6427" s="202">
        <v>172</v>
      </c>
      <c r="B6427" t="s">
        <v>51</v>
      </c>
      <c r="C6427" s="201">
        <v>111003</v>
      </c>
      <c r="D6427" t="s">
        <v>285</v>
      </c>
    </row>
    <row r="6428" spans="1:4" x14ac:dyDescent="0.35">
      <c r="A6428" s="202">
        <v>172</v>
      </c>
      <c r="B6428" t="s">
        <v>51</v>
      </c>
      <c r="C6428" s="201">
        <v>111006</v>
      </c>
      <c r="D6428" t="s">
        <v>284</v>
      </c>
    </row>
    <row r="6429" spans="1:4" x14ac:dyDescent="0.35">
      <c r="A6429" s="202">
        <v>172</v>
      </c>
      <c r="B6429" t="s">
        <v>51</v>
      </c>
      <c r="C6429" s="201">
        <v>120500</v>
      </c>
      <c r="D6429" t="s">
        <v>275</v>
      </c>
    </row>
    <row r="6430" spans="1:4" x14ac:dyDescent="0.35">
      <c r="A6430" s="202">
        <v>172</v>
      </c>
      <c r="B6430" t="s">
        <v>51</v>
      </c>
      <c r="C6430" s="201">
        <v>120501</v>
      </c>
      <c r="D6430" t="s">
        <v>274</v>
      </c>
    </row>
    <row r="6431" spans="1:4" x14ac:dyDescent="0.35">
      <c r="A6431" s="202">
        <v>172</v>
      </c>
      <c r="B6431" t="s">
        <v>51</v>
      </c>
      <c r="C6431" s="201">
        <v>120502</v>
      </c>
      <c r="D6431" t="s">
        <v>515</v>
      </c>
    </row>
    <row r="6432" spans="1:4" x14ac:dyDescent="0.35">
      <c r="A6432" s="202">
        <v>172</v>
      </c>
      <c r="B6432" t="s">
        <v>51</v>
      </c>
      <c r="C6432" s="201">
        <v>120503</v>
      </c>
      <c r="D6432" t="s">
        <v>273</v>
      </c>
    </row>
    <row r="6433" spans="1:4" x14ac:dyDescent="0.35">
      <c r="A6433" s="202">
        <v>172</v>
      </c>
      <c r="B6433" t="s">
        <v>51</v>
      </c>
      <c r="C6433" s="201">
        <v>120504</v>
      </c>
      <c r="D6433" t="s">
        <v>272</v>
      </c>
    </row>
    <row r="6434" spans="1:4" x14ac:dyDescent="0.35">
      <c r="A6434" s="202">
        <v>172</v>
      </c>
      <c r="B6434" t="s">
        <v>51</v>
      </c>
      <c r="C6434" s="201">
        <v>120507</v>
      </c>
      <c r="D6434" t="s">
        <v>271</v>
      </c>
    </row>
    <row r="6435" spans="1:4" x14ac:dyDescent="0.35">
      <c r="A6435" s="202">
        <v>172</v>
      </c>
      <c r="B6435" t="s">
        <v>51</v>
      </c>
      <c r="C6435" s="201">
        <v>120509</v>
      </c>
      <c r="D6435" t="s">
        <v>270</v>
      </c>
    </row>
    <row r="6436" spans="1:4" x14ac:dyDescent="0.35">
      <c r="A6436" s="202">
        <v>172</v>
      </c>
      <c r="B6436" t="s">
        <v>51</v>
      </c>
      <c r="C6436" s="201">
        <v>120510</v>
      </c>
      <c r="D6436" t="s">
        <v>269</v>
      </c>
    </row>
    <row r="6437" spans="1:4" x14ac:dyDescent="0.35">
      <c r="A6437" s="202">
        <v>172</v>
      </c>
      <c r="B6437" t="s">
        <v>51</v>
      </c>
      <c r="C6437" s="201">
        <v>120601</v>
      </c>
      <c r="D6437" t="s">
        <v>391</v>
      </c>
    </row>
    <row r="6438" spans="1:4" x14ac:dyDescent="0.35">
      <c r="A6438" s="202">
        <v>172</v>
      </c>
      <c r="B6438" t="s">
        <v>51</v>
      </c>
      <c r="C6438" s="201">
        <v>120602</v>
      </c>
      <c r="D6438" t="s">
        <v>390</v>
      </c>
    </row>
    <row r="6439" spans="1:4" x14ac:dyDescent="0.35">
      <c r="A6439" s="202">
        <v>172</v>
      </c>
      <c r="B6439" t="s">
        <v>51</v>
      </c>
      <c r="C6439" s="201">
        <v>130201</v>
      </c>
      <c r="D6439" t="s">
        <v>389</v>
      </c>
    </row>
    <row r="6440" spans="1:4" x14ac:dyDescent="0.35">
      <c r="A6440" s="202">
        <v>172</v>
      </c>
      <c r="B6440" t="s">
        <v>51</v>
      </c>
      <c r="C6440" s="201">
        <v>131102</v>
      </c>
      <c r="D6440" t="s">
        <v>268</v>
      </c>
    </row>
    <row r="6441" spans="1:4" x14ac:dyDescent="0.35">
      <c r="A6441" s="202">
        <v>172</v>
      </c>
      <c r="B6441" t="s">
        <v>51</v>
      </c>
      <c r="C6441" s="201">
        <v>131199</v>
      </c>
      <c r="D6441" t="s">
        <v>267</v>
      </c>
    </row>
    <row r="6442" spans="1:4" x14ac:dyDescent="0.35">
      <c r="A6442" s="202">
        <v>172</v>
      </c>
      <c r="B6442" t="s">
        <v>51</v>
      </c>
      <c r="C6442" s="201">
        <v>131201</v>
      </c>
      <c r="D6442" t="s">
        <v>388</v>
      </c>
    </row>
    <row r="6443" spans="1:4" x14ac:dyDescent="0.35">
      <c r="A6443" s="202">
        <v>172</v>
      </c>
      <c r="B6443" t="s">
        <v>51</v>
      </c>
      <c r="C6443" s="201">
        <v>131206</v>
      </c>
      <c r="D6443" t="s">
        <v>387</v>
      </c>
    </row>
    <row r="6444" spans="1:4" x14ac:dyDescent="0.35">
      <c r="A6444" s="202">
        <v>172</v>
      </c>
      <c r="B6444" t="s">
        <v>51</v>
      </c>
      <c r="C6444" s="201">
        <v>131207</v>
      </c>
      <c r="D6444" t="s">
        <v>386</v>
      </c>
    </row>
    <row r="6445" spans="1:4" x14ac:dyDescent="0.35">
      <c r="A6445" s="202">
        <v>172</v>
      </c>
      <c r="B6445" t="s">
        <v>51</v>
      </c>
      <c r="C6445" s="201">
        <v>131208</v>
      </c>
      <c r="D6445" t="s">
        <v>385</v>
      </c>
    </row>
    <row r="6446" spans="1:4" x14ac:dyDescent="0.35">
      <c r="A6446" s="202">
        <v>172</v>
      </c>
      <c r="B6446" t="s">
        <v>51</v>
      </c>
      <c r="C6446" s="201">
        <v>131209</v>
      </c>
      <c r="D6446" t="s">
        <v>384</v>
      </c>
    </row>
    <row r="6447" spans="1:4" x14ac:dyDescent="0.35">
      <c r="A6447" s="202">
        <v>172</v>
      </c>
      <c r="B6447" t="s">
        <v>51</v>
      </c>
      <c r="C6447" s="201">
        <v>131210</v>
      </c>
      <c r="D6447" t="s">
        <v>383</v>
      </c>
    </row>
    <row r="6448" spans="1:4" x14ac:dyDescent="0.35">
      <c r="A6448" s="202">
        <v>172</v>
      </c>
      <c r="B6448" t="s">
        <v>51</v>
      </c>
      <c r="C6448" s="201">
        <v>131211</v>
      </c>
      <c r="D6448" t="s">
        <v>382</v>
      </c>
    </row>
    <row r="6449" spans="1:4" x14ac:dyDescent="0.35">
      <c r="A6449" s="202">
        <v>172</v>
      </c>
      <c r="B6449" t="s">
        <v>51</v>
      </c>
      <c r="C6449" s="201">
        <v>131212</v>
      </c>
      <c r="D6449" t="s">
        <v>381</v>
      </c>
    </row>
    <row r="6450" spans="1:4" x14ac:dyDescent="0.35">
      <c r="A6450" s="202">
        <v>172</v>
      </c>
      <c r="B6450" t="s">
        <v>51</v>
      </c>
      <c r="C6450" s="201">
        <v>131314</v>
      </c>
      <c r="D6450" t="s">
        <v>425</v>
      </c>
    </row>
    <row r="6451" spans="1:4" x14ac:dyDescent="0.35">
      <c r="A6451" s="202">
        <v>172</v>
      </c>
      <c r="B6451" t="s">
        <v>51</v>
      </c>
      <c r="C6451" s="201">
        <v>131401</v>
      </c>
      <c r="D6451" t="s">
        <v>380</v>
      </c>
    </row>
    <row r="6452" spans="1:4" x14ac:dyDescent="0.35">
      <c r="A6452" s="202">
        <v>172</v>
      </c>
      <c r="B6452" t="s">
        <v>51</v>
      </c>
      <c r="C6452" s="201">
        <v>131402</v>
      </c>
      <c r="D6452" t="s">
        <v>379</v>
      </c>
    </row>
    <row r="6453" spans="1:4" x14ac:dyDescent="0.35">
      <c r="A6453" s="202">
        <v>172</v>
      </c>
      <c r="B6453" t="s">
        <v>51</v>
      </c>
      <c r="C6453" s="201">
        <v>131499</v>
      </c>
      <c r="D6453" t="s">
        <v>378</v>
      </c>
    </row>
    <row r="6454" spans="1:4" x14ac:dyDescent="0.35">
      <c r="A6454" s="202">
        <v>172</v>
      </c>
      <c r="B6454" t="s">
        <v>51</v>
      </c>
      <c r="C6454" s="201">
        <v>150001</v>
      </c>
      <c r="D6454" t="s">
        <v>441</v>
      </c>
    </row>
    <row r="6455" spans="1:4" x14ac:dyDescent="0.35">
      <c r="A6455" s="202">
        <v>172</v>
      </c>
      <c r="B6455" t="s">
        <v>51</v>
      </c>
      <c r="C6455" s="201">
        <v>150401</v>
      </c>
      <c r="D6455" t="s">
        <v>375</v>
      </c>
    </row>
    <row r="6456" spans="1:4" x14ac:dyDescent="0.35">
      <c r="A6456" s="202">
        <v>172</v>
      </c>
      <c r="B6456" t="s">
        <v>51</v>
      </c>
      <c r="C6456" s="201">
        <v>150506</v>
      </c>
      <c r="D6456" t="s">
        <v>265</v>
      </c>
    </row>
    <row r="6457" spans="1:4" x14ac:dyDescent="0.35">
      <c r="A6457" s="202">
        <v>172</v>
      </c>
      <c r="B6457" t="s">
        <v>51</v>
      </c>
      <c r="C6457" s="201">
        <v>150507</v>
      </c>
      <c r="D6457" t="s">
        <v>264</v>
      </c>
    </row>
    <row r="6458" spans="1:4" x14ac:dyDescent="0.35">
      <c r="A6458" s="202">
        <v>172</v>
      </c>
      <c r="B6458" t="s">
        <v>51</v>
      </c>
      <c r="C6458" s="201">
        <v>150508</v>
      </c>
      <c r="D6458" t="s">
        <v>263</v>
      </c>
    </row>
    <row r="6459" spans="1:4" x14ac:dyDescent="0.35">
      <c r="A6459" s="202">
        <v>172</v>
      </c>
      <c r="B6459" t="s">
        <v>51</v>
      </c>
      <c r="C6459" s="201">
        <v>150612</v>
      </c>
      <c r="D6459" t="s">
        <v>440</v>
      </c>
    </row>
    <row r="6460" spans="1:4" x14ac:dyDescent="0.35">
      <c r="A6460" s="202">
        <v>172</v>
      </c>
      <c r="B6460" t="s">
        <v>51</v>
      </c>
      <c r="C6460" s="201">
        <v>150613</v>
      </c>
      <c r="D6460" t="s">
        <v>439</v>
      </c>
    </row>
    <row r="6461" spans="1:4" x14ac:dyDescent="0.35">
      <c r="A6461" s="202">
        <v>172</v>
      </c>
      <c r="B6461" t="s">
        <v>51</v>
      </c>
      <c r="C6461" s="201">
        <v>150699</v>
      </c>
      <c r="D6461" t="s">
        <v>438</v>
      </c>
    </row>
    <row r="6462" spans="1:4" x14ac:dyDescent="0.35">
      <c r="A6462" s="202">
        <v>172</v>
      </c>
      <c r="B6462" t="s">
        <v>51</v>
      </c>
      <c r="C6462" s="201">
        <v>150703</v>
      </c>
      <c r="D6462" t="s">
        <v>437</v>
      </c>
    </row>
    <row r="6463" spans="1:4" x14ac:dyDescent="0.35">
      <c r="A6463" s="202">
        <v>172</v>
      </c>
      <c r="B6463" t="s">
        <v>51</v>
      </c>
      <c r="C6463" s="201">
        <v>150705</v>
      </c>
      <c r="D6463" t="s">
        <v>261</v>
      </c>
    </row>
    <row r="6464" spans="1:4" x14ac:dyDescent="0.35">
      <c r="A6464" s="202">
        <v>172</v>
      </c>
      <c r="B6464" t="s">
        <v>51</v>
      </c>
      <c r="C6464" s="201">
        <v>151102</v>
      </c>
      <c r="D6464" t="s">
        <v>514</v>
      </c>
    </row>
    <row r="6465" spans="1:4" x14ac:dyDescent="0.35">
      <c r="A6465" s="202">
        <v>172</v>
      </c>
      <c r="B6465" t="s">
        <v>51</v>
      </c>
      <c r="C6465" s="201">
        <v>151501</v>
      </c>
      <c r="D6465" t="s">
        <v>436</v>
      </c>
    </row>
    <row r="6466" spans="1:4" x14ac:dyDescent="0.35">
      <c r="A6466" s="202">
        <v>172</v>
      </c>
      <c r="B6466" t="s">
        <v>51</v>
      </c>
      <c r="C6466" s="201">
        <v>151503</v>
      </c>
      <c r="D6466" t="s">
        <v>435</v>
      </c>
    </row>
    <row r="6467" spans="1:4" x14ac:dyDescent="0.35">
      <c r="A6467" s="202">
        <v>172</v>
      </c>
      <c r="B6467" t="s">
        <v>51</v>
      </c>
      <c r="C6467" s="201">
        <v>190501</v>
      </c>
      <c r="D6467" t="s">
        <v>372</v>
      </c>
    </row>
    <row r="6468" spans="1:4" x14ac:dyDescent="0.35">
      <c r="A6468" s="202">
        <v>172</v>
      </c>
      <c r="B6468" t="s">
        <v>51</v>
      </c>
      <c r="C6468" s="201">
        <v>190505</v>
      </c>
      <c r="D6468" t="s">
        <v>252</v>
      </c>
    </row>
    <row r="6469" spans="1:4" x14ac:dyDescent="0.35">
      <c r="A6469" s="202">
        <v>172</v>
      </c>
      <c r="B6469" t="s">
        <v>51</v>
      </c>
      <c r="C6469" s="201">
        <v>190708</v>
      </c>
      <c r="D6469" t="s">
        <v>371</v>
      </c>
    </row>
    <row r="6470" spans="1:4" x14ac:dyDescent="0.35">
      <c r="A6470" s="202">
        <v>172</v>
      </c>
      <c r="B6470" t="s">
        <v>51</v>
      </c>
      <c r="C6470" s="201">
        <v>190710</v>
      </c>
      <c r="D6470" t="s">
        <v>370</v>
      </c>
    </row>
    <row r="6471" spans="1:4" x14ac:dyDescent="0.35">
      <c r="A6471" s="202">
        <v>172</v>
      </c>
      <c r="B6471" t="s">
        <v>51</v>
      </c>
      <c r="C6471" s="201">
        <v>220000</v>
      </c>
      <c r="D6471" t="s">
        <v>513</v>
      </c>
    </row>
    <row r="6472" spans="1:4" x14ac:dyDescent="0.35">
      <c r="A6472" s="202">
        <v>172</v>
      </c>
      <c r="B6472" t="s">
        <v>51</v>
      </c>
      <c r="C6472" s="201">
        <v>220302</v>
      </c>
      <c r="D6472" t="s">
        <v>512</v>
      </c>
    </row>
    <row r="6473" spans="1:4" x14ac:dyDescent="0.35">
      <c r="A6473" s="202">
        <v>172</v>
      </c>
      <c r="B6473" t="s">
        <v>51</v>
      </c>
      <c r="C6473" s="201">
        <v>260210</v>
      </c>
      <c r="D6473" t="s">
        <v>251</v>
      </c>
    </row>
    <row r="6474" spans="1:4" x14ac:dyDescent="0.35">
      <c r="A6474" s="202">
        <v>172</v>
      </c>
      <c r="B6474" t="s">
        <v>51</v>
      </c>
      <c r="C6474" s="201">
        <v>261006</v>
      </c>
      <c r="D6474" t="s">
        <v>250</v>
      </c>
    </row>
    <row r="6475" spans="1:4" x14ac:dyDescent="0.35">
      <c r="A6475" s="202">
        <v>172</v>
      </c>
      <c r="B6475" t="s">
        <v>51</v>
      </c>
      <c r="C6475" s="201">
        <v>301901</v>
      </c>
      <c r="D6475" t="s">
        <v>369</v>
      </c>
    </row>
    <row r="6476" spans="1:4" x14ac:dyDescent="0.35">
      <c r="A6476" s="202">
        <v>172</v>
      </c>
      <c r="B6476" t="s">
        <v>51</v>
      </c>
      <c r="C6476" s="201">
        <v>302502</v>
      </c>
      <c r="D6476" t="s">
        <v>368</v>
      </c>
    </row>
    <row r="6477" spans="1:4" x14ac:dyDescent="0.35">
      <c r="A6477" s="202">
        <v>172</v>
      </c>
      <c r="B6477" t="s">
        <v>51</v>
      </c>
      <c r="C6477" s="201">
        <v>303301</v>
      </c>
      <c r="D6477" t="s">
        <v>248</v>
      </c>
    </row>
    <row r="6478" spans="1:4" x14ac:dyDescent="0.35">
      <c r="A6478" s="202">
        <v>172</v>
      </c>
      <c r="B6478" t="s">
        <v>51</v>
      </c>
      <c r="C6478" s="201">
        <v>304101</v>
      </c>
      <c r="D6478" t="s">
        <v>246</v>
      </c>
    </row>
    <row r="6479" spans="1:4" x14ac:dyDescent="0.35">
      <c r="A6479" s="202">
        <v>172</v>
      </c>
      <c r="B6479" t="s">
        <v>51</v>
      </c>
      <c r="C6479" s="201">
        <v>304401</v>
      </c>
      <c r="D6479" t="s">
        <v>245</v>
      </c>
    </row>
    <row r="6480" spans="1:4" x14ac:dyDescent="0.35">
      <c r="A6480" s="202">
        <v>172</v>
      </c>
      <c r="B6480" t="s">
        <v>51</v>
      </c>
      <c r="C6480" s="201">
        <v>310501</v>
      </c>
      <c r="D6480" t="s">
        <v>423</v>
      </c>
    </row>
    <row r="6481" spans="1:4" x14ac:dyDescent="0.35">
      <c r="A6481" s="202">
        <v>172</v>
      </c>
      <c r="B6481" t="s">
        <v>51</v>
      </c>
      <c r="C6481" s="201">
        <v>310504</v>
      </c>
      <c r="D6481" t="s">
        <v>422</v>
      </c>
    </row>
    <row r="6482" spans="1:4" x14ac:dyDescent="0.35">
      <c r="A6482" s="202">
        <v>172</v>
      </c>
      <c r="B6482" t="s">
        <v>51</v>
      </c>
      <c r="C6482" s="201">
        <v>310507</v>
      </c>
      <c r="D6482" t="s">
        <v>421</v>
      </c>
    </row>
    <row r="6483" spans="1:4" x14ac:dyDescent="0.35">
      <c r="A6483" s="202">
        <v>172</v>
      </c>
      <c r="B6483" t="s">
        <v>51</v>
      </c>
      <c r="C6483" s="201">
        <v>310601</v>
      </c>
      <c r="D6483" t="s">
        <v>367</v>
      </c>
    </row>
    <row r="6484" spans="1:4" x14ac:dyDescent="0.35">
      <c r="A6484" s="202">
        <v>172</v>
      </c>
      <c r="B6484" t="s">
        <v>51</v>
      </c>
      <c r="C6484" s="201">
        <v>400509</v>
      </c>
      <c r="D6484" t="s">
        <v>244</v>
      </c>
    </row>
    <row r="6485" spans="1:4" x14ac:dyDescent="0.35">
      <c r="A6485" s="202">
        <v>172</v>
      </c>
      <c r="B6485" t="s">
        <v>51</v>
      </c>
      <c r="C6485" s="201">
        <v>410399</v>
      </c>
      <c r="D6485" t="s">
        <v>243</v>
      </c>
    </row>
    <row r="6486" spans="1:4" x14ac:dyDescent="0.35">
      <c r="A6486" s="202">
        <v>172</v>
      </c>
      <c r="B6486" t="s">
        <v>51</v>
      </c>
      <c r="C6486" s="201">
        <v>419999</v>
      </c>
      <c r="D6486" t="s">
        <v>242</v>
      </c>
    </row>
    <row r="6487" spans="1:4" x14ac:dyDescent="0.35">
      <c r="A6487" s="202">
        <v>172</v>
      </c>
      <c r="B6487" t="s">
        <v>51</v>
      </c>
      <c r="C6487" s="201">
        <v>430107</v>
      </c>
      <c r="D6487" t="s">
        <v>237</v>
      </c>
    </row>
    <row r="6488" spans="1:4" x14ac:dyDescent="0.35">
      <c r="A6488" s="202">
        <v>172</v>
      </c>
      <c r="B6488" t="s">
        <v>51</v>
      </c>
      <c r="C6488" s="201">
        <v>430109</v>
      </c>
      <c r="D6488" t="s">
        <v>364</v>
      </c>
    </row>
    <row r="6489" spans="1:4" x14ac:dyDescent="0.35">
      <c r="A6489" s="202">
        <v>172</v>
      </c>
      <c r="B6489" t="s">
        <v>51</v>
      </c>
      <c r="C6489" s="201">
        <v>430115</v>
      </c>
      <c r="D6489" t="s">
        <v>235</v>
      </c>
    </row>
    <row r="6490" spans="1:4" x14ac:dyDescent="0.35">
      <c r="A6490" s="202">
        <v>172</v>
      </c>
      <c r="B6490" t="s">
        <v>51</v>
      </c>
      <c r="C6490" s="201">
        <v>430120</v>
      </c>
      <c r="D6490" t="s">
        <v>233</v>
      </c>
    </row>
    <row r="6491" spans="1:4" x14ac:dyDescent="0.35">
      <c r="A6491" s="202">
        <v>172</v>
      </c>
      <c r="B6491" t="s">
        <v>51</v>
      </c>
      <c r="C6491" s="201">
        <v>430122</v>
      </c>
      <c r="D6491" t="s">
        <v>232</v>
      </c>
    </row>
    <row r="6492" spans="1:4" x14ac:dyDescent="0.35">
      <c r="A6492" s="202">
        <v>172</v>
      </c>
      <c r="B6492" t="s">
        <v>51</v>
      </c>
      <c r="C6492" s="201">
        <v>430123</v>
      </c>
      <c r="D6492" t="s">
        <v>231</v>
      </c>
    </row>
    <row r="6493" spans="1:4" x14ac:dyDescent="0.35">
      <c r="A6493" s="202">
        <v>172</v>
      </c>
      <c r="B6493" t="s">
        <v>51</v>
      </c>
      <c r="C6493" s="201">
        <v>430202</v>
      </c>
      <c r="D6493" t="s">
        <v>362</v>
      </c>
    </row>
    <row r="6494" spans="1:4" x14ac:dyDescent="0.35">
      <c r="A6494" s="202">
        <v>172</v>
      </c>
      <c r="B6494" t="s">
        <v>51</v>
      </c>
      <c r="C6494" s="201">
        <v>430302</v>
      </c>
      <c r="D6494" t="s">
        <v>229</v>
      </c>
    </row>
    <row r="6495" spans="1:4" x14ac:dyDescent="0.35">
      <c r="A6495" s="202">
        <v>172</v>
      </c>
      <c r="B6495" t="s">
        <v>51</v>
      </c>
      <c r="C6495" s="201">
        <v>430403</v>
      </c>
      <c r="D6495" t="s">
        <v>225</v>
      </c>
    </row>
    <row r="6496" spans="1:4" x14ac:dyDescent="0.35">
      <c r="A6496" s="202">
        <v>172</v>
      </c>
      <c r="B6496" t="s">
        <v>51</v>
      </c>
      <c r="C6496" s="201">
        <v>430405</v>
      </c>
      <c r="D6496" t="s">
        <v>223</v>
      </c>
    </row>
    <row r="6497" spans="1:4" x14ac:dyDescent="0.35">
      <c r="A6497" s="202">
        <v>172</v>
      </c>
      <c r="B6497" t="s">
        <v>51</v>
      </c>
      <c r="C6497" s="201">
        <v>440000</v>
      </c>
      <c r="D6497" t="s">
        <v>220</v>
      </c>
    </row>
    <row r="6498" spans="1:4" x14ac:dyDescent="0.35">
      <c r="A6498" s="202">
        <v>172</v>
      </c>
      <c r="B6498" t="s">
        <v>51</v>
      </c>
      <c r="C6498" s="201">
        <v>440401</v>
      </c>
      <c r="D6498" t="s">
        <v>511</v>
      </c>
    </row>
    <row r="6499" spans="1:4" x14ac:dyDescent="0.35">
      <c r="A6499" s="202">
        <v>172</v>
      </c>
      <c r="B6499" t="s">
        <v>51</v>
      </c>
      <c r="C6499" s="201">
        <v>440403</v>
      </c>
      <c r="D6499" t="s">
        <v>510</v>
      </c>
    </row>
    <row r="6500" spans="1:4" x14ac:dyDescent="0.35">
      <c r="A6500" s="202">
        <v>172</v>
      </c>
      <c r="B6500" t="s">
        <v>51</v>
      </c>
      <c r="C6500" s="201">
        <v>440701</v>
      </c>
      <c r="D6500" t="s">
        <v>358</v>
      </c>
    </row>
    <row r="6501" spans="1:4" x14ac:dyDescent="0.35">
      <c r="A6501" s="202">
        <v>172</v>
      </c>
      <c r="B6501" t="s">
        <v>51</v>
      </c>
      <c r="C6501" s="201">
        <v>440702</v>
      </c>
      <c r="D6501" t="s">
        <v>509</v>
      </c>
    </row>
    <row r="6502" spans="1:4" x14ac:dyDescent="0.35">
      <c r="A6502" s="202">
        <v>172</v>
      </c>
      <c r="B6502" t="s">
        <v>51</v>
      </c>
      <c r="C6502" s="201">
        <v>460000</v>
      </c>
      <c r="D6502" t="s">
        <v>508</v>
      </c>
    </row>
    <row r="6503" spans="1:4" x14ac:dyDescent="0.35">
      <c r="A6503" s="202">
        <v>172</v>
      </c>
      <c r="B6503" t="s">
        <v>51</v>
      </c>
      <c r="C6503" s="201">
        <v>460101</v>
      </c>
      <c r="D6503" t="s">
        <v>507</v>
      </c>
    </row>
    <row r="6504" spans="1:4" x14ac:dyDescent="0.35">
      <c r="A6504" s="202">
        <v>172</v>
      </c>
      <c r="B6504" t="s">
        <v>51</v>
      </c>
      <c r="C6504" s="201">
        <v>460201</v>
      </c>
      <c r="D6504" t="s">
        <v>506</v>
      </c>
    </row>
    <row r="6505" spans="1:4" x14ac:dyDescent="0.35">
      <c r="A6505" s="202">
        <v>172</v>
      </c>
      <c r="B6505" t="s">
        <v>51</v>
      </c>
      <c r="C6505" s="201">
        <v>460301</v>
      </c>
      <c r="D6505" t="s">
        <v>219</v>
      </c>
    </row>
    <row r="6506" spans="1:4" x14ac:dyDescent="0.35">
      <c r="A6506" s="202">
        <v>172</v>
      </c>
      <c r="B6506" t="s">
        <v>51</v>
      </c>
      <c r="C6506" s="201">
        <v>460302</v>
      </c>
      <c r="D6506" t="s">
        <v>420</v>
      </c>
    </row>
    <row r="6507" spans="1:4" x14ac:dyDescent="0.35">
      <c r="A6507" s="202">
        <v>172</v>
      </c>
      <c r="B6507" t="s">
        <v>51</v>
      </c>
      <c r="C6507" s="201">
        <v>460303</v>
      </c>
      <c r="D6507" t="s">
        <v>218</v>
      </c>
    </row>
    <row r="6508" spans="1:4" x14ac:dyDescent="0.35">
      <c r="A6508" s="202">
        <v>172</v>
      </c>
      <c r="B6508" t="s">
        <v>51</v>
      </c>
      <c r="C6508" s="201">
        <v>460401</v>
      </c>
      <c r="D6508" t="s">
        <v>217</v>
      </c>
    </row>
    <row r="6509" spans="1:4" x14ac:dyDescent="0.35">
      <c r="A6509" s="202">
        <v>172</v>
      </c>
      <c r="B6509" t="s">
        <v>51</v>
      </c>
      <c r="C6509" s="201">
        <v>460402</v>
      </c>
      <c r="D6509" t="s">
        <v>505</v>
      </c>
    </row>
    <row r="6510" spans="1:4" x14ac:dyDescent="0.35">
      <c r="A6510" s="202">
        <v>172</v>
      </c>
      <c r="B6510" t="s">
        <v>51</v>
      </c>
      <c r="C6510" s="201">
        <v>460403</v>
      </c>
      <c r="D6510" t="s">
        <v>419</v>
      </c>
    </row>
    <row r="6511" spans="1:4" x14ac:dyDescent="0.35">
      <c r="A6511" s="202">
        <v>172</v>
      </c>
      <c r="B6511" t="s">
        <v>51</v>
      </c>
      <c r="C6511" s="201">
        <v>460404</v>
      </c>
      <c r="D6511" t="s">
        <v>418</v>
      </c>
    </row>
    <row r="6512" spans="1:4" x14ac:dyDescent="0.35">
      <c r="A6512" s="202">
        <v>172</v>
      </c>
      <c r="B6512" t="s">
        <v>51</v>
      </c>
      <c r="C6512" s="201">
        <v>460406</v>
      </c>
      <c r="D6512" t="s">
        <v>504</v>
      </c>
    </row>
    <row r="6513" spans="1:4" x14ac:dyDescent="0.35">
      <c r="A6513" s="202">
        <v>172</v>
      </c>
      <c r="B6513" t="s">
        <v>51</v>
      </c>
      <c r="C6513" s="201">
        <v>460408</v>
      </c>
      <c r="D6513" t="s">
        <v>503</v>
      </c>
    </row>
    <row r="6514" spans="1:4" x14ac:dyDescent="0.35">
      <c r="A6514" s="202">
        <v>172</v>
      </c>
      <c r="B6514" t="s">
        <v>51</v>
      </c>
      <c r="C6514" s="201">
        <v>460410</v>
      </c>
      <c r="D6514" t="s">
        <v>502</v>
      </c>
    </row>
    <row r="6515" spans="1:4" x14ac:dyDescent="0.35">
      <c r="A6515" s="202">
        <v>172</v>
      </c>
      <c r="B6515" t="s">
        <v>51</v>
      </c>
      <c r="C6515" s="201">
        <v>460412</v>
      </c>
      <c r="D6515" t="s">
        <v>501</v>
      </c>
    </row>
    <row r="6516" spans="1:4" x14ac:dyDescent="0.35">
      <c r="A6516" s="202">
        <v>172</v>
      </c>
      <c r="B6516" t="s">
        <v>51</v>
      </c>
      <c r="C6516" s="201">
        <v>460413</v>
      </c>
      <c r="D6516" t="s">
        <v>433</v>
      </c>
    </row>
    <row r="6517" spans="1:4" x14ac:dyDescent="0.35">
      <c r="A6517" s="202">
        <v>172</v>
      </c>
      <c r="B6517" t="s">
        <v>51</v>
      </c>
      <c r="C6517" s="201">
        <v>460414</v>
      </c>
      <c r="D6517" t="s">
        <v>500</v>
      </c>
    </row>
    <row r="6518" spans="1:4" x14ac:dyDescent="0.35">
      <c r="A6518" s="202">
        <v>172</v>
      </c>
      <c r="B6518" t="s">
        <v>51</v>
      </c>
      <c r="C6518" s="201">
        <v>460415</v>
      </c>
      <c r="D6518" t="s">
        <v>499</v>
      </c>
    </row>
    <row r="6519" spans="1:4" x14ac:dyDescent="0.35">
      <c r="A6519" s="202">
        <v>172</v>
      </c>
      <c r="B6519" t="s">
        <v>51</v>
      </c>
      <c r="C6519" s="201">
        <v>460502</v>
      </c>
      <c r="D6519" t="s">
        <v>498</v>
      </c>
    </row>
    <row r="6520" spans="1:4" x14ac:dyDescent="0.35">
      <c r="A6520" s="202">
        <v>172</v>
      </c>
      <c r="B6520" t="s">
        <v>51</v>
      </c>
      <c r="C6520" s="201">
        <v>460503</v>
      </c>
      <c r="D6520" t="s">
        <v>497</v>
      </c>
    </row>
    <row r="6521" spans="1:4" x14ac:dyDescent="0.35">
      <c r="A6521" s="202">
        <v>172</v>
      </c>
      <c r="B6521" t="s">
        <v>51</v>
      </c>
      <c r="C6521" s="201">
        <v>460504</v>
      </c>
      <c r="D6521" t="s">
        <v>496</v>
      </c>
    </row>
    <row r="6522" spans="1:4" x14ac:dyDescent="0.35">
      <c r="A6522" s="202">
        <v>172</v>
      </c>
      <c r="B6522" t="s">
        <v>51</v>
      </c>
      <c r="C6522" s="201">
        <v>460505</v>
      </c>
      <c r="D6522" t="s">
        <v>495</v>
      </c>
    </row>
    <row r="6523" spans="1:4" x14ac:dyDescent="0.35">
      <c r="A6523" s="202">
        <v>172</v>
      </c>
      <c r="B6523" t="s">
        <v>51</v>
      </c>
      <c r="C6523" s="201">
        <v>470000</v>
      </c>
      <c r="D6523" t="s">
        <v>216</v>
      </c>
    </row>
    <row r="6524" spans="1:4" x14ac:dyDescent="0.35">
      <c r="A6524" s="202">
        <v>172</v>
      </c>
      <c r="B6524" t="s">
        <v>51</v>
      </c>
      <c r="C6524" s="201">
        <v>470110</v>
      </c>
      <c r="D6524" t="s">
        <v>417</v>
      </c>
    </row>
    <row r="6525" spans="1:4" x14ac:dyDescent="0.35">
      <c r="A6525" s="202">
        <v>172</v>
      </c>
      <c r="B6525" t="s">
        <v>51</v>
      </c>
      <c r="C6525" s="201">
        <v>470303</v>
      </c>
      <c r="D6525" t="s">
        <v>214</v>
      </c>
    </row>
    <row r="6526" spans="1:4" x14ac:dyDescent="0.35">
      <c r="A6526" s="202">
        <v>172</v>
      </c>
      <c r="B6526" t="s">
        <v>51</v>
      </c>
      <c r="C6526" s="201">
        <v>470600</v>
      </c>
      <c r="D6526" t="s">
        <v>211</v>
      </c>
    </row>
    <row r="6527" spans="1:4" x14ac:dyDescent="0.35">
      <c r="A6527" s="202">
        <v>172</v>
      </c>
      <c r="B6527" t="s">
        <v>51</v>
      </c>
      <c r="C6527" s="201">
        <v>470615</v>
      </c>
      <c r="D6527" t="s">
        <v>494</v>
      </c>
    </row>
    <row r="6528" spans="1:4" x14ac:dyDescent="0.35">
      <c r="A6528" s="202">
        <v>172</v>
      </c>
      <c r="B6528" t="s">
        <v>51</v>
      </c>
      <c r="C6528" s="201">
        <v>470617</v>
      </c>
      <c r="D6528" t="s">
        <v>203</v>
      </c>
    </row>
    <row r="6529" spans="1:4" x14ac:dyDescent="0.35">
      <c r="A6529" s="202">
        <v>172</v>
      </c>
      <c r="B6529" t="s">
        <v>51</v>
      </c>
      <c r="C6529" s="201">
        <v>470618</v>
      </c>
      <c r="D6529" t="s">
        <v>202</v>
      </c>
    </row>
    <row r="6530" spans="1:4" x14ac:dyDescent="0.35">
      <c r="A6530" s="202">
        <v>172</v>
      </c>
      <c r="B6530" t="s">
        <v>51</v>
      </c>
      <c r="C6530" s="201">
        <v>470701</v>
      </c>
      <c r="D6530" t="s">
        <v>201</v>
      </c>
    </row>
    <row r="6531" spans="1:4" x14ac:dyDescent="0.35">
      <c r="A6531" s="202">
        <v>172</v>
      </c>
      <c r="B6531" t="s">
        <v>51</v>
      </c>
      <c r="C6531" s="201">
        <v>470703</v>
      </c>
      <c r="D6531" t="s">
        <v>200</v>
      </c>
    </row>
    <row r="6532" spans="1:4" x14ac:dyDescent="0.35">
      <c r="A6532" s="202">
        <v>172</v>
      </c>
      <c r="B6532" t="s">
        <v>51</v>
      </c>
      <c r="C6532" s="201">
        <v>470704</v>
      </c>
      <c r="D6532" t="s">
        <v>199</v>
      </c>
    </row>
    <row r="6533" spans="1:4" x14ac:dyDescent="0.35">
      <c r="A6533" s="202">
        <v>172</v>
      </c>
      <c r="B6533" t="s">
        <v>51</v>
      </c>
      <c r="C6533" s="201">
        <v>470705</v>
      </c>
      <c r="D6533" t="s">
        <v>198</v>
      </c>
    </row>
    <row r="6534" spans="1:4" x14ac:dyDescent="0.35">
      <c r="A6534" s="202">
        <v>172</v>
      </c>
      <c r="B6534" t="s">
        <v>51</v>
      </c>
      <c r="C6534" s="201">
        <v>470706</v>
      </c>
      <c r="D6534" t="s">
        <v>197</v>
      </c>
    </row>
    <row r="6535" spans="1:4" x14ac:dyDescent="0.35">
      <c r="A6535" s="202">
        <v>172</v>
      </c>
      <c r="B6535" t="s">
        <v>51</v>
      </c>
      <c r="C6535" s="201">
        <v>490101</v>
      </c>
      <c r="D6535" t="s">
        <v>493</v>
      </c>
    </row>
    <row r="6536" spans="1:4" x14ac:dyDescent="0.35">
      <c r="A6536" s="202">
        <v>172</v>
      </c>
      <c r="B6536" t="s">
        <v>51</v>
      </c>
      <c r="C6536" s="201">
        <v>490104</v>
      </c>
      <c r="D6536" t="s">
        <v>492</v>
      </c>
    </row>
    <row r="6537" spans="1:4" x14ac:dyDescent="0.35">
      <c r="A6537" s="202">
        <v>172</v>
      </c>
      <c r="B6537" t="s">
        <v>51</v>
      </c>
      <c r="C6537" s="201">
        <v>490205</v>
      </c>
      <c r="D6537" t="s">
        <v>192</v>
      </c>
    </row>
    <row r="6538" spans="1:4" x14ac:dyDescent="0.35">
      <c r="A6538" s="202">
        <v>172</v>
      </c>
      <c r="B6538" t="s">
        <v>51</v>
      </c>
      <c r="C6538" s="201">
        <v>490209</v>
      </c>
      <c r="D6538" t="s">
        <v>460</v>
      </c>
    </row>
    <row r="6539" spans="1:4" x14ac:dyDescent="0.35">
      <c r="A6539" s="202">
        <v>172</v>
      </c>
      <c r="B6539" t="s">
        <v>51</v>
      </c>
      <c r="C6539" s="201">
        <v>500401</v>
      </c>
      <c r="D6539" t="s">
        <v>491</v>
      </c>
    </row>
    <row r="6540" spans="1:4" x14ac:dyDescent="0.35">
      <c r="A6540" s="202">
        <v>172</v>
      </c>
      <c r="B6540" t="s">
        <v>51</v>
      </c>
      <c r="C6540" s="201">
        <v>500410</v>
      </c>
      <c r="D6540" t="s">
        <v>490</v>
      </c>
    </row>
    <row r="6541" spans="1:4" x14ac:dyDescent="0.35">
      <c r="A6541" s="202">
        <v>172</v>
      </c>
      <c r="B6541" t="s">
        <v>51</v>
      </c>
      <c r="C6541" s="201">
        <v>500602</v>
      </c>
      <c r="D6541" t="s">
        <v>415</v>
      </c>
    </row>
    <row r="6542" spans="1:4" x14ac:dyDescent="0.35">
      <c r="A6542" s="202">
        <v>172</v>
      </c>
      <c r="B6542" t="s">
        <v>51</v>
      </c>
      <c r="C6542" s="201">
        <v>510701</v>
      </c>
      <c r="D6542" t="s">
        <v>187</v>
      </c>
    </row>
    <row r="6543" spans="1:4" x14ac:dyDescent="0.35">
      <c r="A6543" s="202">
        <v>172</v>
      </c>
      <c r="B6543" t="s">
        <v>51</v>
      </c>
      <c r="C6543" s="201">
        <v>510706</v>
      </c>
      <c r="D6543" t="s">
        <v>185</v>
      </c>
    </row>
    <row r="6544" spans="1:4" x14ac:dyDescent="0.35">
      <c r="A6544" s="202">
        <v>172</v>
      </c>
      <c r="B6544" t="s">
        <v>51</v>
      </c>
      <c r="C6544" s="201">
        <v>510709</v>
      </c>
      <c r="D6544" t="s">
        <v>184</v>
      </c>
    </row>
    <row r="6545" spans="1:4" x14ac:dyDescent="0.35">
      <c r="A6545" s="202">
        <v>172</v>
      </c>
      <c r="B6545" t="s">
        <v>51</v>
      </c>
      <c r="C6545" s="201">
        <v>510710</v>
      </c>
      <c r="D6545" t="s">
        <v>183</v>
      </c>
    </row>
    <row r="6546" spans="1:4" x14ac:dyDescent="0.35">
      <c r="A6546" s="202">
        <v>172</v>
      </c>
      <c r="B6546" t="s">
        <v>51</v>
      </c>
      <c r="C6546" s="201">
        <v>510711</v>
      </c>
      <c r="D6546" t="s">
        <v>182</v>
      </c>
    </row>
    <row r="6547" spans="1:4" x14ac:dyDescent="0.35">
      <c r="A6547" s="202">
        <v>172</v>
      </c>
      <c r="B6547" t="s">
        <v>51</v>
      </c>
      <c r="C6547" s="201">
        <v>510712</v>
      </c>
      <c r="D6547" t="s">
        <v>181</v>
      </c>
    </row>
    <row r="6548" spans="1:4" x14ac:dyDescent="0.35">
      <c r="A6548" s="202">
        <v>172</v>
      </c>
      <c r="B6548" t="s">
        <v>51</v>
      </c>
      <c r="C6548" s="201">
        <v>510714</v>
      </c>
      <c r="D6548" t="s">
        <v>180</v>
      </c>
    </row>
    <row r="6549" spans="1:4" x14ac:dyDescent="0.35">
      <c r="A6549" s="202">
        <v>172</v>
      </c>
      <c r="B6549" t="s">
        <v>51</v>
      </c>
      <c r="C6549" s="201">
        <v>510716</v>
      </c>
      <c r="D6549" t="s">
        <v>179</v>
      </c>
    </row>
    <row r="6550" spans="1:4" x14ac:dyDescent="0.35">
      <c r="A6550" s="202">
        <v>172</v>
      </c>
      <c r="B6550" t="s">
        <v>51</v>
      </c>
      <c r="C6550" s="201">
        <v>510801</v>
      </c>
      <c r="D6550" t="s">
        <v>178</v>
      </c>
    </row>
    <row r="6551" spans="1:4" x14ac:dyDescent="0.35">
      <c r="A6551" s="202">
        <v>172</v>
      </c>
      <c r="B6551" t="s">
        <v>51</v>
      </c>
      <c r="C6551" s="201">
        <v>510803</v>
      </c>
      <c r="D6551" t="s">
        <v>177</v>
      </c>
    </row>
    <row r="6552" spans="1:4" x14ac:dyDescent="0.35">
      <c r="A6552" s="202">
        <v>172</v>
      </c>
      <c r="B6552" t="s">
        <v>51</v>
      </c>
      <c r="C6552" s="201">
        <v>510805</v>
      </c>
      <c r="D6552" t="s">
        <v>176</v>
      </c>
    </row>
    <row r="6553" spans="1:4" x14ac:dyDescent="0.35">
      <c r="A6553" s="202">
        <v>172</v>
      </c>
      <c r="B6553" t="s">
        <v>51</v>
      </c>
      <c r="C6553" s="201">
        <v>510806</v>
      </c>
      <c r="D6553" t="s">
        <v>175</v>
      </c>
    </row>
    <row r="6554" spans="1:4" x14ac:dyDescent="0.35">
      <c r="A6554" s="202">
        <v>172</v>
      </c>
      <c r="B6554" t="s">
        <v>51</v>
      </c>
      <c r="C6554" s="201">
        <v>510809</v>
      </c>
      <c r="D6554" t="s">
        <v>174</v>
      </c>
    </row>
    <row r="6555" spans="1:4" x14ac:dyDescent="0.35">
      <c r="A6555" s="202">
        <v>172</v>
      </c>
      <c r="B6555" t="s">
        <v>51</v>
      </c>
      <c r="C6555" s="201">
        <v>510811</v>
      </c>
      <c r="D6555" t="s">
        <v>173</v>
      </c>
    </row>
    <row r="6556" spans="1:4" x14ac:dyDescent="0.35">
      <c r="A6556" s="202">
        <v>172</v>
      </c>
      <c r="B6556" t="s">
        <v>51</v>
      </c>
      <c r="C6556" s="201">
        <v>510813</v>
      </c>
      <c r="D6556" t="s">
        <v>172</v>
      </c>
    </row>
    <row r="6557" spans="1:4" x14ac:dyDescent="0.35">
      <c r="A6557" s="202">
        <v>172</v>
      </c>
      <c r="B6557" t="s">
        <v>51</v>
      </c>
      <c r="C6557" s="201">
        <v>510901</v>
      </c>
      <c r="D6557" t="s">
        <v>171</v>
      </c>
    </row>
    <row r="6558" spans="1:4" x14ac:dyDescent="0.35">
      <c r="A6558" s="202">
        <v>172</v>
      </c>
      <c r="B6558" t="s">
        <v>51</v>
      </c>
      <c r="C6558" s="201">
        <v>510902</v>
      </c>
      <c r="D6558" t="s">
        <v>170</v>
      </c>
    </row>
    <row r="6559" spans="1:4" x14ac:dyDescent="0.35">
      <c r="A6559" s="202">
        <v>172</v>
      </c>
      <c r="B6559" t="s">
        <v>51</v>
      </c>
      <c r="C6559" s="201">
        <v>510906</v>
      </c>
      <c r="D6559" t="s">
        <v>169</v>
      </c>
    </row>
    <row r="6560" spans="1:4" x14ac:dyDescent="0.35">
      <c r="A6560" s="202">
        <v>172</v>
      </c>
      <c r="B6560" t="s">
        <v>51</v>
      </c>
      <c r="C6560" s="201">
        <v>510907</v>
      </c>
      <c r="D6560" t="s">
        <v>168</v>
      </c>
    </row>
    <row r="6561" spans="1:4" x14ac:dyDescent="0.35">
      <c r="A6561" s="202">
        <v>172</v>
      </c>
      <c r="B6561" t="s">
        <v>51</v>
      </c>
      <c r="C6561" s="201">
        <v>510908</v>
      </c>
      <c r="D6561" t="s">
        <v>167</v>
      </c>
    </row>
    <row r="6562" spans="1:4" x14ac:dyDescent="0.35">
      <c r="A6562" s="202">
        <v>172</v>
      </c>
      <c r="B6562" t="s">
        <v>51</v>
      </c>
      <c r="C6562" s="201">
        <v>510909</v>
      </c>
      <c r="D6562" t="s">
        <v>166</v>
      </c>
    </row>
    <row r="6563" spans="1:4" x14ac:dyDescent="0.35">
      <c r="A6563" s="202">
        <v>172</v>
      </c>
      <c r="B6563" t="s">
        <v>51</v>
      </c>
      <c r="C6563" s="201">
        <v>510910</v>
      </c>
      <c r="D6563" t="s">
        <v>165</v>
      </c>
    </row>
    <row r="6564" spans="1:4" x14ac:dyDescent="0.35">
      <c r="A6564" s="202">
        <v>172</v>
      </c>
      <c r="B6564" t="s">
        <v>51</v>
      </c>
      <c r="C6564" s="201">
        <v>510911</v>
      </c>
      <c r="D6564" t="s">
        <v>164</v>
      </c>
    </row>
    <row r="6565" spans="1:4" x14ac:dyDescent="0.35">
      <c r="A6565" s="202">
        <v>172</v>
      </c>
      <c r="B6565" t="s">
        <v>51</v>
      </c>
      <c r="C6565" s="201">
        <v>510915</v>
      </c>
      <c r="D6565" t="s">
        <v>163</v>
      </c>
    </row>
    <row r="6566" spans="1:4" x14ac:dyDescent="0.35">
      <c r="A6566" s="202">
        <v>172</v>
      </c>
      <c r="B6566" t="s">
        <v>51</v>
      </c>
      <c r="C6566" s="201">
        <v>510919</v>
      </c>
      <c r="D6566" t="s">
        <v>161</v>
      </c>
    </row>
    <row r="6567" spans="1:4" x14ac:dyDescent="0.35">
      <c r="A6567" s="202">
        <v>172</v>
      </c>
      <c r="B6567" t="s">
        <v>51</v>
      </c>
      <c r="C6567" s="201">
        <v>510920</v>
      </c>
      <c r="D6567" t="s">
        <v>160</v>
      </c>
    </row>
    <row r="6568" spans="1:4" x14ac:dyDescent="0.35">
      <c r="A6568" s="202">
        <v>172</v>
      </c>
      <c r="B6568" t="s">
        <v>51</v>
      </c>
      <c r="C6568" s="201">
        <v>511009</v>
      </c>
      <c r="D6568" t="s">
        <v>159</v>
      </c>
    </row>
    <row r="6569" spans="1:4" x14ac:dyDescent="0.35">
      <c r="A6569" s="202">
        <v>172</v>
      </c>
      <c r="B6569" t="s">
        <v>51</v>
      </c>
      <c r="C6569" s="201">
        <v>511012</v>
      </c>
      <c r="D6569" t="s">
        <v>158</v>
      </c>
    </row>
    <row r="6570" spans="1:4" x14ac:dyDescent="0.35">
      <c r="A6570" s="202">
        <v>172</v>
      </c>
      <c r="B6570" t="s">
        <v>51</v>
      </c>
      <c r="C6570" s="201">
        <v>511502</v>
      </c>
      <c r="D6570" t="s">
        <v>489</v>
      </c>
    </row>
    <row r="6571" spans="1:4" x14ac:dyDescent="0.35">
      <c r="A6571" s="202">
        <v>172</v>
      </c>
      <c r="B6571" t="s">
        <v>51</v>
      </c>
      <c r="C6571" s="201">
        <v>511801</v>
      </c>
      <c r="D6571" t="s">
        <v>454</v>
      </c>
    </row>
    <row r="6572" spans="1:4" x14ac:dyDescent="0.35">
      <c r="A6572" s="202">
        <v>172</v>
      </c>
      <c r="B6572" t="s">
        <v>51</v>
      </c>
      <c r="C6572" s="201">
        <v>511802</v>
      </c>
      <c r="D6572" t="s">
        <v>344</v>
      </c>
    </row>
    <row r="6573" spans="1:4" x14ac:dyDescent="0.35">
      <c r="A6573" s="202">
        <v>172</v>
      </c>
      <c r="B6573" t="s">
        <v>51</v>
      </c>
      <c r="C6573" s="201">
        <v>511803</v>
      </c>
      <c r="D6573" t="s">
        <v>343</v>
      </c>
    </row>
    <row r="6574" spans="1:4" x14ac:dyDescent="0.35">
      <c r="A6574" s="202">
        <v>172</v>
      </c>
      <c r="B6574" t="s">
        <v>51</v>
      </c>
      <c r="C6574" s="201">
        <v>511804</v>
      </c>
      <c r="D6574" t="s">
        <v>342</v>
      </c>
    </row>
    <row r="6575" spans="1:4" x14ac:dyDescent="0.35">
      <c r="A6575" s="202">
        <v>172</v>
      </c>
      <c r="B6575" t="s">
        <v>51</v>
      </c>
      <c r="C6575" s="201">
        <v>512201</v>
      </c>
      <c r="D6575" t="s">
        <v>156</v>
      </c>
    </row>
    <row r="6576" spans="1:4" x14ac:dyDescent="0.35">
      <c r="A6576" s="202">
        <v>172</v>
      </c>
      <c r="B6576" t="s">
        <v>51</v>
      </c>
      <c r="C6576" s="201">
        <v>512601</v>
      </c>
      <c r="D6576" t="s">
        <v>152</v>
      </c>
    </row>
    <row r="6577" spans="1:4" x14ac:dyDescent="0.35">
      <c r="A6577" s="202">
        <v>172</v>
      </c>
      <c r="B6577" t="s">
        <v>51</v>
      </c>
      <c r="C6577" s="201">
        <v>512604</v>
      </c>
      <c r="D6577" t="s">
        <v>151</v>
      </c>
    </row>
    <row r="6578" spans="1:4" x14ac:dyDescent="0.35">
      <c r="A6578" s="202">
        <v>172</v>
      </c>
      <c r="B6578" t="s">
        <v>51</v>
      </c>
      <c r="C6578" s="201">
        <v>512605</v>
      </c>
      <c r="D6578" t="s">
        <v>337</v>
      </c>
    </row>
    <row r="6579" spans="1:4" x14ac:dyDescent="0.35">
      <c r="A6579" s="202">
        <v>172</v>
      </c>
      <c r="B6579" t="s">
        <v>51</v>
      </c>
      <c r="C6579" s="201">
        <v>513101</v>
      </c>
      <c r="D6579" t="s">
        <v>336</v>
      </c>
    </row>
    <row r="6580" spans="1:4" x14ac:dyDescent="0.35">
      <c r="A6580" s="202">
        <v>172</v>
      </c>
      <c r="B6580" t="s">
        <v>51</v>
      </c>
      <c r="C6580" s="201">
        <v>513103</v>
      </c>
      <c r="D6580" t="s">
        <v>335</v>
      </c>
    </row>
    <row r="6581" spans="1:4" x14ac:dyDescent="0.35">
      <c r="A6581" s="202">
        <v>172</v>
      </c>
      <c r="B6581" t="s">
        <v>51</v>
      </c>
      <c r="C6581" s="201">
        <v>513104</v>
      </c>
      <c r="D6581" t="s">
        <v>334</v>
      </c>
    </row>
    <row r="6582" spans="1:4" x14ac:dyDescent="0.35">
      <c r="A6582" s="202">
        <v>172</v>
      </c>
      <c r="B6582" t="s">
        <v>51</v>
      </c>
      <c r="C6582" s="201">
        <v>513501</v>
      </c>
      <c r="D6582" t="s">
        <v>150</v>
      </c>
    </row>
    <row r="6583" spans="1:4" x14ac:dyDescent="0.35">
      <c r="A6583" s="202">
        <v>172</v>
      </c>
      <c r="B6583" t="s">
        <v>51</v>
      </c>
      <c r="C6583" s="201">
        <v>513502</v>
      </c>
      <c r="D6583" t="s">
        <v>149</v>
      </c>
    </row>
    <row r="6584" spans="1:4" x14ac:dyDescent="0.35">
      <c r="A6584" s="202">
        <v>172</v>
      </c>
      <c r="B6584" t="s">
        <v>51</v>
      </c>
      <c r="C6584" s="201">
        <v>513503</v>
      </c>
      <c r="D6584" t="s">
        <v>148</v>
      </c>
    </row>
    <row r="6585" spans="1:4" x14ac:dyDescent="0.35">
      <c r="A6585" s="202">
        <v>172</v>
      </c>
      <c r="B6585" t="s">
        <v>51</v>
      </c>
      <c r="C6585" s="201">
        <v>513599</v>
      </c>
      <c r="D6585" t="s">
        <v>147</v>
      </c>
    </row>
    <row r="6586" spans="1:4" x14ac:dyDescent="0.35">
      <c r="A6586" s="202">
        <v>172</v>
      </c>
      <c r="B6586" t="s">
        <v>51</v>
      </c>
      <c r="C6586" s="201">
        <v>513602</v>
      </c>
      <c r="D6586" t="s">
        <v>413</v>
      </c>
    </row>
    <row r="6587" spans="1:4" x14ac:dyDescent="0.35">
      <c r="A6587" s="202">
        <v>172</v>
      </c>
      <c r="B6587" t="s">
        <v>51</v>
      </c>
      <c r="C6587" s="201">
        <v>513801</v>
      </c>
      <c r="D6587" t="s">
        <v>146</v>
      </c>
    </row>
    <row r="6588" spans="1:4" x14ac:dyDescent="0.35">
      <c r="A6588" s="202">
        <v>172</v>
      </c>
      <c r="B6588" t="s">
        <v>51</v>
      </c>
      <c r="C6588" s="201">
        <v>513902</v>
      </c>
      <c r="D6588" t="s">
        <v>145</v>
      </c>
    </row>
    <row r="6589" spans="1:4" x14ac:dyDescent="0.35">
      <c r="A6589" s="202">
        <v>172</v>
      </c>
      <c r="B6589" t="s">
        <v>51</v>
      </c>
      <c r="C6589" s="201">
        <v>513999</v>
      </c>
      <c r="D6589" t="s">
        <v>144</v>
      </c>
    </row>
    <row r="6590" spans="1:4" x14ac:dyDescent="0.35">
      <c r="A6590" s="202">
        <v>172</v>
      </c>
      <c r="B6590" t="s">
        <v>51</v>
      </c>
      <c r="C6590" s="201">
        <v>520101</v>
      </c>
      <c r="D6590" t="s">
        <v>488</v>
      </c>
    </row>
    <row r="6591" spans="1:4" x14ac:dyDescent="0.35">
      <c r="A6591" s="202">
        <v>172</v>
      </c>
      <c r="B6591" t="s">
        <v>51</v>
      </c>
      <c r="C6591" s="201">
        <v>520201</v>
      </c>
      <c r="D6591" t="s">
        <v>143</v>
      </c>
    </row>
    <row r="6592" spans="1:4" x14ac:dyDescent="0.35">
      <c r="A6592" s="202">
        <v>172</v>
      </c>
      <c r="B6592" t="s">
        <v>51</v>
      </c>
      <c r="C6592" s="201">
        <v>520203</v>
      </c>
      <c r="D6592" t="s">
        <v>142</v>
      </c>
    </row>
    <row r="6593" spans="1:4" x14ac:dyDescent="0.35">
      <c r="A6593" s="202">
        <v>172</v>
      </c>
      <c r="B6593" t="s">
        <v>51</v>
      </c>
      <c r="C6593" s="201">
        <v>520205</v>
      </c>
      <c r="D6593" t="s">
        <v>140</v>
      </c>
    </row>
    <row r="6594" spans="1:4" x14ac:dyDescent="0.35">
      <c r="A6594" s="202">
        <v>172</v>
      </c>
      <c r="B6594" t="s">
        <v>51</v>
      </c>
      <c r="C6594" s="201">
        <v>520209</v>
      </c>
      <c r="D6594" t="s">
        <v>487</v>
      </c>
    </row>
    <row r="6595" spans="1:4" x14ac:dyDescent="0.35">
      <c r="A6595" s="202">
        <v>172</v>
      </c>
      <c r="B6595" t="s">
        <v>51</v>
      </c>
      <c r="C6595" s="201">
        <v>520211</v>
      </c>
      <c r="D6595" t="s">
        <v>486</v>
      </c>
    </row>
    <row r="6596" spans="1:4" x14ac:dyDescent="0.35">
      <c r="A6596" s="202">
        <v>172</v>
      </c>
      <c r="B6596" t="s">
        <v>51</v>
      </c>
      <c r="C6596" s="201">
        <v>520212</v>
      </c>
      <c r="D6596" t="s">
        <v>485</v>
      </c>
    </row>
    <row r="6597" spans="1:4" x14ac:dyDescent="0.35">
      <c r="A6597" s="202">
        <v>172</v>
      </c>
      <c r="B6597" t="s">
        <v>51</v>
      </c>
      <c r="C6597" s="201">
        <v>520213</v>
      </c>
      <c r="D6597" t="s">
        <v>137</v>
      </c>
    </row>
    <row r="6598" spans="1:4" x14ac:dyDescent="0.35">
      <c r="A6598" s="202">
        <v>172</v>
      </c>
      <c r="B6598" t="s">
        <v>51</v>
      </c>
      <c r="C6598" s="201">
        <v>520216</v>
      </c>
      <c r="D6598" t="s">
        <v>136</v>
      </c>
    </row>
    <row r="6599" spans="1:4" x14ac:dyDescent="0.35">
      <c r="A6599" s="202">
        <v>172</v>
      </c>
      <c r="B6599" t="s">
        <v>51</v>
      </c>
      <c r="C6599" s="201">
        <v>520301</v>
      </c>
      <c r="D6599" t="s">
        <v>484</v>
      </c>
    </row>
    <row r="6600" spans="1:4" x14ac:dyDescent="0.35">
      <c r="A6600" s="202">
        <v>172</v>
      </c>
      <c r="B6600" t="s">
        <v>51</v>
      </c>
      <c r="C6600" s="201">
        <v>520302</v>
      </c>
      <c r="D6600" t="s">
        <v>483</v>
      </c>
    </row>
    <row r="6601" spans="1:4" x14ac:dyDescent="0.35">
      <c r="A6601" s="202">
        <v>172</v>
      </c>
      <c r="B6601" t="s">
        <v>51</v>
      </c>
      <c r="C6601" s="201">
        <v>520406</v>
      </c>
      <c r="D6601" t="s">
        <v>331</v>
      </c>
    </row>
    <row r="6602" spans="1:4" x14ac:dyDescent="0.35">
      <c r="A6602" s="202">
        <v>172</v>
      </c>
      <c r="B6602" t="s">
        <v>51</v>
      </c>
      <c r="C6602" s="201">
        <v>520408</v>
      </c>
      <c r="D6602" t="s">
        <v>330</v>
      </c>
    </row>
    <row r="6603" spans="1:4" x14ac:dyDescent="0.35">
      <c r="A6603" s="202">
        <v>172</v>
      </c>
      <c r="B6603" t="s">
        <v>51</v>
      </c>
      <c r="C6603" s="201">
        <v>520409</v>
      </c>
      <c r="D6603" t="s">
        <v>430</v>
      </c>
    </row>
    <row r="6604" spans="1:4" x14ac:dyDescent="0.35">
      <c r="A6604" s="202">
        <v>172</v>
      </c>
      <c r="B6604" t="s">
        <v>51</v>
      </c>
      <c r="C6604" s="201">
        <v>520410</v>
      </c>
      <c r="D6604" t="s">
        <v>329</v>
      </c>
    </row>
    <row r="6605" spans="1:4" x14ac:dyDescent="0.35">
      <c r="A6605" s="202">
        <v>172</v>
      </c>
      <c r="B6605" t="s">
        <v>51</v>
      </c>
      <c r="C6605" s="201">
        <v>520411</v>
      </c>
      <c r="D6605" t="s">
        <v>328</v>
      </c>
    </row>
    <row r="6606" spans="1:4" x14ac:dyDescent="0.35">
      <c r="A6606" s="202">
        <v>172</v>
      </c>
      <c r="B6606" t="s">
        <v>51</v>
      </c>
      <c r="C6606" s="201">
        <v>520701</v>
      </c>
      <c r="D6606" t="s">
        <v>482</v>
      </c>
    </row>
    <row r="6607" spans="1:4" x14ac:dyDescent="0.35">
      <c r="A6607" s="202">
        <v>172</v>
      </c>
      <c r="B6607" t="s">
        <v>51</v>
      </c>
      <c r="C6607" s="201">
        <v>520703</v>
      </c>
      <c r="D6607" t="s">
        <v>481</v>
      </c>
    </row>
    <row r="6608" spans="1:4" x14ac:dyDescent="0.35">
      <c r="A6608" s="202">
        <v>172</v>
      </c>
      <c r="B6608" t="s">
        <v>51</v>
      </c>
      <c r="C6608" s="201">
        <v>520901</v>
      </c>
      <c r="D6608" t="s">
        <v>133</v>
      </c>
    </row>
    <row r="6609" spans="1:4" x14ac:dyDescent="0.35">
      <c r="A6609" s="202">
        <v>172</v>
      </c>
      <c r="B6609" t="s">
        <v>51</v>
      </c>
      <c r="C6609" s="201">
        <v>520904</v>
      </c>
      <c r="D6609" t="s">
        <v>132</v>
      </c>
    </row>
    <row r="6610" spans="1:4" x14ac:dyDescent="0.35">
      <c r="A6610" s="202">
        <v>172</v>
      </c>
      <c r="B6610" t="s">
        <v>51</v>
      </c>
      <c r="C6610" s="201">
        <v>520905</v>
      </c>
      <c r="D6610" t="s">
        <v>131</v>
      </c>
    </row>
    <row r="6611" spans="1:4" x14ac:dyDescent="0.35">
      <c r="A6611" s="202">
        <v>172</v>
      </c>
      <c r="B6611" t="s">
        <v>51</v>
      </c>
      <c r="C6611" s="201">
        <v>520906</v>
      </c>
      <c r="D6611" t="s">
        <v>130</v>
      </c>
    </row>
    <row r="6612" spans="1:4" x14ac:dyDescent="0.35">
      <c r="A6612" s="202">
        <v>172</v>
      </c>
      <c r="B6612" t="s">
        <v>51</v>
      </c>
      <c r="C6612" s="201">
        <v>520908</v>
      </c>
      <c r="D6612" t="s">
        <v>325</v>
      </c>
    </row>
    <row r="6613" spans="1:4" x14ac:dyDescent="0.35">
      <c r="A6613" s="202">
        <v>172</v>
      </c>
      <c r="B6613" t="s">
        <v>51</v>
      </c>
      <c r="C6613" s="201">
        <v>520909</v>
      </c>
      <c r="D6613" t="s">
        <v>129</v>
      </c>
    </row>
    <row r="6614" spans="1:4" x14ac:dyDescent="0.35">
      <c r="A6614" s="202">
        <v>172</v>
      </c>
      <c r="B6614" t="s">
        <v>51</v>
      </c>
      <c r="C6614" s="201">
        <v>520910</v>
      </c>
      <c r="D6614" t="s">
        <v>128</v>
      </c>
    </row>
    <row r="6615" spans="1:4" x14ac:dyDescent="0.35">
      <c r="A6615" s="202">
        <v>172</v>
      </c>
      <c r="B6615" t="s">
        <v>51</v>
      </c>
      <c r="C6615" s="201">
        <v>520999</v>
      </c>
      <c r="D6615" t="s">
        <v>127</v>
      </c>
    </row>
    <row r="6616" spans="1:4" x14ac:dyDescent="0.35">
      <c r="A6616" s="202">
        <v>172</v>
      </c>
      <c r="B6616" t="s">
        <v>51</v>
      </c>
      <c r="C6616" s="201">
        <v>521001</v>
      </c>
      <c r="D6616" t="s">
        <v>126</v>
      </c>
    </row>
    <row r="6617" spans="1:4" x14ac:dyDescent="0.35">
      <c r="A6617" s="202">
        <v>172</v>
      </c>
      <c r="B6617" t="s">
        <v>51</v>
      </c>
      <c r="C6617" s="201">
        <v>521101</v>
      </c>
      <c r="D6617" t="s">
        <v>480</v>
      </c>
    </row>
    <row r="6618" spans="1:4" x14ac:dyDescent="0.35">
      <c r="A6618" s="202">
        <v>172</v>
      </c>
      <c r="B6618" t="s">
        <v>51</v>
      </c>
      <c r="C6618" s="201">
        <v>521401</v>
      </c>
      <c r="D6618" t="s">
        <v>125</v>
      </c>
    </row>
    <row r="6619" spans="1:4" x14ac:dyDescent="0.35">
      <c r="A6619" s="202">
        <v>172</v>
      </c>
      <c r="B6619" t="s">
        <v>51</v>
      </c>
      <c r="C6619" s="201">
        <v>521501</v>
      </c>
      <c r="D6619" t="s">
        <v>324</v>
      </c>
    </row>
    <row r="6620" spans="1:4" x14ac:dyDescent="0.35">
      <c r="A6620" s="202">
        <v>172</v>
      </c>
      <c r="B6620" t="s">
        <v>51</v>
      </c>
      <c r="C6620" s="201">
        <v>521601</v>
      </c>
      <c r="D6620" t="s">
        <v>479</v>
      </c>
    </row>
    <row r="6621" spans="1:4" x14ac:dyDescent="0.35">
      <c r="A6621" s="202">
        <v>172</v>
      </c>
      <c r="B6621" t="s">
        <v>51</v>
      </c>
      <c r="C6621" s="201">
        <v>521701</v>
      </c>
      <c r="D6621" t="s">
        <v>478</v>
      </c>
    </row>
    <row r="6622" spans="1:4" x14ac:dyDescent="0.35">
      <c r="A6622" s="202">
        <v>172</v>
      </c>
      <c r="B6622" t="s">
        <v>51</v>
      </c>
      <c r="C6622" s="201">
        <v>521803</v>
      </c>
      <c r="D6622" t="s">
        <v>124</v>
      </c>
    </row>
    <row r="6623" spans="1:4" x14ac:dyDescent="0.35">
      <c r="A6623" s="202">
        <v>172</v>
      </c>
      <c r="B6623" t="s">
        <v>51</v>
      </c>
      <c r="C6623" s="201">
        <v>521804</v>
      </c>
      <c r="D6623" t="s">
        <v>123</v>
      </c>
    </row>
    <row r="6624" spans="1:4" x14ac:dyDescent="0.35">
      <c r="A6624" s="202">
        <v>172</v>
      </c>
      <c r="B6624" t="s">
        <v>51</v>
      </c>
      <c r="C6624" s="201">
        <v>521899</v>
      </c>
      <c r="D6624" t="s">
        <v>122</v>
      </c>
    </row>
    <row r="6625" spans="1:4" x14ac:dyDescent="0.35">
      <c r="A6625" s="202">
        <v>172</v>
      </c>
      <c r="B6625" t="s">
        <v>51</v>
      </c>
      <c r="C6625" s="201">
        <v>521903</v>
      </c>
      <c r="D6625" t="s">
        <v>412</v>
      </c>
    </row>
    <row r="6626" spans="1:4" x14ac:dyDescent="0.35">
      <c r="A6626" s="202">
        <v>172</v>
      </c>
      <c r="B6626" t="s">
        <v>51</v>
      </c>
      <c r="C6626" s="201">
        <v>521909</v>
      </c>
      <c r="D6626" t="s">
        <v>121</v>
      </c>
    </row>
    <row r="6627" spans="1:4" x14ac:dyDescent="0.35">
      <c r="A6627" s="202">
        <v>172</v>
      </c>
      <c r="B6627" t="s">
        <v>51</v>
      </c>
      <c r="C6627" s="201">
        <v>999999</v>
      </c>
      <c r="D6627" t="s">
        <v>120</v>
      </c>
    </row>
    <row r="6628" spans="1:4" x14ac:dyDescent="0.35">
      <c r="A6628" s="202">
        <v>220</v>
      </c>
      <c r="B6628" t="s">
        <v>32</v>
      </c>
      <c r="C6628" s="203" t="s">
        <v>320</v>
      </c>
      <c r="D6628" t="s">
        <v>319</v>
      </c>
    </row>
    <row r="6629" spans="1:4" x14ac:dyDescent="0.35">
      <c r="A6629" s="202">
        <v>220</v>
      </c>
      <c r="B6629" t="s">
        <v>32</v>
      </c>
      <c r="C6629" s="203" t="s">
        <v>318</v>
      </c>
      <c r="D6629" t="s">
        <v>317</v>
      </c>
    </row>
    <row r="6630" spans="1:4" x14ac:dyDescent="0.35">
      <c r="A6630" s="202">
        <v>220</v>
      </c>
      <c r="B6630" t="s">
        <v>32</v>
      </c>
      <c r="C6630" s="203" t="s">
        <v>314</v>
      </c>
      <c r="D6630" t="s">
        <v>313</v>
      </c>
    </row>
    <row r="6631" spans="1:4" x14ac:dyDescent="0.35">
      <c r="A6631" s="202">
        <v>220</v>
      </c>
      <c r="B6631" t="s">
        <v>32</v>
      </c>
      <c r="C6631" s="203" t="s">
        <v>477</v>
      </c>
      <c r="D6631" t="s">
        <v>476</v>
      </c>
    </row>
    <row r="6632" spans="1:4" x14ac:dyDescent="0.35">
      <c r="A6632" s="202">
        <v>220</v>
      </c>
      <c r="B6632" t="s">
        <v>32</v>
      </c>
      <c r="C6632" s="203" t="s">
        <v>475</v>
      </c>
      <c r="D6632" t="s">
        <v>474</v>
      </c>
    </row>
    <row r="6633" spans="1:4" x14ac:dyDescent="0.35">
      <c r="A6633" s="202">
        <v>220</v>
      </c>
      <c r="B6633" t="s">
        <v>32</v>
      </c>
      <c r="C6633" s="203" t="s">
        <v>312</v>
      </c>
      <c r="D6633" t="s">
        <v>311</v>
      </c>
    </row>
    <row r="6634" spans="1:4" x14ac:dyDescent="0.35">
      <c r="A6634" s="202">
        <v>220</v>
      </c>
      <c r="B6634" t="s">
        <v>32</v>
      </c>
      <c r="C6634" s="203" t="s">
        <v>453</v>
      </c>
      <c r="D6634" t="s">
        <v>452</v>
      </c>
    </row>
    <row r="6635" spans="1:4" x14ac:dyDescent="0.35">
      <c r="A6635" s="202">
        <v>220</v>
      </c>
      <c r="B6635" t="s">
        <v>32</v>
      </c>
      <c r="C6635" s="203" t="s">
        <v>451</v>
      </c>
      <c r="D6635" t="s">
        <v>450</v>
      </c>
    </row>
    <row r="6636" spans="1:4" x14ac:dyDescent="0.35">
      <c r="A6636" s="202">
        <v>220</v>
      </c>
      <c r="B6636" t="s">
        <v>32</v>
      </c>
      <c r="C6636" s="203" t="s">
        <v>449</v>
      </c>
      <c r="D6636" t="s">
        <v>448</v>
      </c>
    </row>
    <row r="6637" spans="1:4" x14ac:dyDescent="0.35">
      <c r="A6637" s="202">
        <v>220</v>
      </c>
      <c r="B6637" t="s">
        <v>32</v>
      </c>
      <c r="C6637" s="203" t="s">
        <v>447</v>
      </c>
      <c r="D6637" t="s">
        <v>446</v>
      </c>
    </row>
    <row r="6638" spans="1:4" x14ac:dyDescent="0.35">
      <c r="A6638" s="202">
        <v>220</v>
      </c>
      <c r="B6638" t="s">
        <v>32</v>
      </c>
      <c r="C6638" s="203" t="s">
        <v>445</v>
      </c>
      <c r="D6638" t="s">
        <v>444</v>
      </c>
    </row>
    <row r="6639" spans="1:4" x14ac:dyDescent="0.35">
      <c r="A6639" s="202">
        <v>220</v>
      </c>
      <c r="B6639" t="s">
        <v>32</v>
      </c>
      <c r="C6639" s="203" t="s">
        <v>443</v>
      </c>
      <c r="D6639" t="s">
        <v>442</v>
      </c>
    </row>
    <row r="6640" spans="1:4" x14ac:dyDescent="0.35">
      <c r="A6640" s="202">
        <v>220</v>
      </c>
      <c r="B6640" t="s">
        <v>32</v>
      </c>
      <c r="C6640" s="203" t="s">
        <v>409</v>
      </c>
      <c r="D6640" t="s">
        <v>408</v>
      </c>
    </row>
    <row r="6641" spans="1:4" x14ac:dyDescent="0.35">
      <c r="A6641" s="202">
        <v>220</v>
      </c>
      <c r="B6641" t="s">
        <v>32</v>
      </c>
      <c r="C6641" s="203" t="s">
        <v>407</v>
      </c>
      <c r="D6641" t="s">
        <v>406</v>
      </c>
    </row>
    <row r="6642" spans="1:4" x14ac:dyDescent="0.35">
      <c r="A6642" s="202">
        <v>220</v>
      </c>
      <c r="B6642" t="s">
        <v>32</v>
      </c>
      <c r="C6642" s="203" t="s">
        <v>310</v>
      </c>
      <c r="D6642" t="s">
        <v>309</v>
      </c>
    </row>
    <row r="6643" spans="1:4" x14ac:dyDescent="0.35">
      <c r="A6643" s="202">
        <v>220</v>
      </c>
      <c r="B6643" t="s">
        <v>32</v>
      </c>
      <c r="C6643" s="203" t="s">
        <v>306</v>
      </c>
      <c r="D6643" t="s">
        <v>305</v>
      </c>
    </row>
    <row r="6644" spans="1:4" x14ac:dyDescent="0.35">
      <c r="A6644" s="202">
        <v>220</v>
      </c>
      <c r="B6644" t="s">
        <v>32</v>
      </c>
      <c r="C6644" s="203" t="s">
        <v>304</v>
      </c>
      <c r="D6644" t="s">
        <v>303</v>
      </c>
    </row>
    <row r="6645" spans="1:4" x14ac:dyDescent="0.35">
      <c r="A6645" s="202">
        <v>220</v>
      </c>
      <c r="B6645" t="s">
        <v>32</v>
      </c>
      <c r="C6645" s="203" t="s">
        <v>302</v>
      </c>
      <c r="D6645" t="s">
        <v>301</v>
      </c>
    </row>
    <row r="6646" spans="1:4" x14ac:dyDescent="0.35">
      <c r="A6646" s="202">
        <v>220</v>
      </c>
      <c r="B6646" t="s">
        <v>32</v>
      </c>
      <c r="C6646" s="203" t="s">
        <v>399</v>
      </c>
      <c r="D6646" t="s">
        <v>398</v>
      </c>
    </row>
    <row r="6647" spans="1:4" x14ac:dyDescent="0.35">
      <c r="A6647" s="202">
        <v>220</v>
      </c>
      <c r="B6647" t="s">
        <v>32</v>
      </c>
      <c r="C6647" s="203" t="s">
        <v>473</v>
      </c>
      <c r="D6647" t="s">
        <v>472</v>
      </c>
    </row>
    <row r="6648" spans="1:4" x14ac:dyDescent="0.35">
      <c r="A6648" s="202">
        <v>220</v>
      </c>
      <c r="B6648" t="s">
        <v>32</v>
      </c>
      <c r="C6648" s="201">
        <v>110103</v>
      </c>
      <c r="D6648" t="s">
        <v>292</v>
      </c>
    </row>
    <row r="6649" spans="1:4" x14ac:dyDescent="0.35">
      <c r="A6649" s="202">
        <v>220</v>
      </c>
      <c r="B6649" t="s">
        <v>32</v>
      </c>
      <c r="C6649" s="201">
        <v>110201</v>
      </c>
      <c r="D6649" t="s">
        <v>291</v>
      </c>
    </row>
    <row r="6650" spans="1:4" x14ac:dyDescent="0.35">
      <c r="A6650" s="202">
        <v>220</v>
      </c>
      <c r="B6650" t="s">
        <v>32</v>
      </c>
      <c r="C6650" s="201">
        <v>110202</v>
      </c>
      <c r="D6650" t="s">
        <v>290</v>
      </c>
    </row>
    <row r="6651" spans="1:4" x14ac:dyDescent="0.35">
      <c r="A6651" s="202">
        <v>220</v>
      </c>
      <c r="B6651" t="s">
        <v>32</v>
      </c>
      <c r="C6651" s="201">
        <v>110301</v>
      </c>
      <c r="D6651" t="s">
        <v>289</v>
      </c>
    </row>
    <row r="6652" spans="1:4" x14ac:dyDescent="0.35">
      <c r="A6652" s="202">
        <v>220</v>
      </c>
      <c r="B6652" t="s">
        <v>32</v>
      </c>
      <c r="C6652" s="201">
        <v>110501</v>
      </c>
      <c r="D6652" t="s">
        <v>395</v>
      </c>
    </row>
    <row r="6653" spans="1:4" x14ac:dyDescent="0.35">
      <c r="A6653" s="202">
        <v>220</v>
      </c>
      <c r="B6653" t="s">
        <v>32</v>
      </c>
      <c r="C6653" s="201">
        <v>110701</v>
      </c>
      <c r="D6653" t="s">
        <v>394</v>
      </c>
    </row>
    <row r="6654" spans="1:4" x14ac:dyDescent="0.35">
      <c r="A6654" s="202">
        <v>220</v>
      </c>
      <c r="B6654" t="s">
        <v>32</v>
      </c>
      <c r="C6654" s="201">
        <v>110802</v>
      </c>
      <c r="D6654" t="s">
        <v>288</v>
      </c>
    </row>
    <row r="6655" spans="1:4" x14ac:dyDescent="0.35">
      <c r="A6655" s="202">
        <v>220</v>
      </c>
      <c r="B6655" t="s">
        <v>32</v>
      </c>
      <c r="C6655" s="201">
        <v>110901</v>
      </c>
      <c r="D6655" t="s">
        <v>393</v>
      </c>
    </row>
    <row r="6656" spans="1:4" x14ac:dyDescent="0.35">
      <c r="A6656" s="202">
        <v>220</v>
      </c>
      <c r="B6656" t="s">
        <v>32</v>
      </c>
      <c r="C6656" s="201">
        <v>110902</v>
      </c>
      <c r="D6656" t="s">
        <v>392</v>
      </c>
    </row>
    <row r="6657" spans="1:4" x14ac:dyDescent="0.35">
      <c r="A6657" s="202">
        <v>220</v>
      </c>
      <c r="B6657" t="s">
        <v>32</v>
      </c>
      <c r="C6657" s="201">
        <v>111001</v>
      </c>
      <c r="D6657" t="s">
        <v>287</v>
      </c>
    </row>
    <row r="6658" spans="1:4" x14ac:dyDescent="0.35">
      <c r="A6658" s="202">
        <v>220</v>
      </c>
      <c r="B6658" t="s">
        <v>32</v>
      </c>
      <c r="C6658" s="201">
        <v>111002</v>
      </c>
      <c r="D6658" t="s">
        <v>286</v>
      </c>
    </row>
    <row r="6659" spans="1:4" x14ac:dyDescent="0.35">
      <c r="A6659" s="202">
        <v>220</v>
      </c>
      <c r="B6659" t="s">
        <v>32</v>
      </c>
      <c r="C6659" s="201">
        <v>111003</v>
      </c>
      <c r="D6659" t="s">
        <v>285</v>
      </c>
    </row>
    <row r="6660" spans="1:4" x14ac:dyDescent="0.35">
      <c r="A6660" s="202">
        <v>220</v>
      </c>
      <c r="B6660" t="s">
        <v>32</v>
      </c>
      <c r="C6660" s="201">
        <v>111006</v>
      </c>
      <c r="D6660" t="s">
        <v>284</v>
      </c>
    </row>
    <row r="6661" spans="1:4" x14ac:dyDescent="0.35">
      <c r="A6661" s="202">
        <v>220</v>
      </c>
      <c r="B6661" t="s">
        <v>32</v>
      </c>
      <c r="C6661" s="201">
        <v>120401</v>
      </c>
      <c r="D6661" t="s">
        <v>283</v>
      </c>
    </row>
    <row r="6662" spans="1:4" x14ac:dyDescent="0.35">
      <c r="A6662" s="202">
        <v>220</v>
      </c>
      <c r="B6662" t="s">
        <v>32</v>
      </c>
      <c r="C6662" s="201">
        <v>120404</v>
      </c>
      <c r="D6662" t="s">
        <v>282</v>
      </c>
    </row>
    <row r="6663" spans="1:4" x14ac:dyDescent="0.35">
      <c r="A6663" s="202">
        <v>220</v>
      </c>
      <c r="B6663" t="s">
        <v>32</v>
      </c>
      <c r="C6663" s="201">
        <v>120406</v>
      </c>
      <c r="D6663" t="s">
        <v>281</v>
      </c>
    </row>
    <row r="6664" spans="1:4" x14ac:dyDescent="0.35">
      <c r="A6664" s="202">
        <v>220</v>
      </c>
      <c r="B6664" t="s">
        <v>32</v>
      </c>
      <c r="C6664" s="201">
        <v>120407</v>
      </c>
      <c r="D6664" t="s">
        <v>280</v>
      </c>
    </row>
    <row r="6665" spans="1:4" x14ac:dyDescent="0.35">
      <c r="A6665" s="202">
        <v>220</v>
      </c>
      <c r="B6665" t="s">
        <v>32</v>
      </c>
      <c r="C6665" s="201">
        <v>120411</v>
      </c>
      <c r="D6665" t="s">
        <v>279</v>
      </c>
    </row>
    <row r="6666" spans="1:4" x14ac:dyDescent="0.35">
      <c r="A6666" s="202">
        <v>220</v>
      </c>
      <c r="B6666" t="s">
        <v>32</v>
      </c>
      <c r="C6666" s="201">
        <v>120412</v>
      </c>
      <c r="D6666" t="s">
        <v>278</v>
      </c>
    </row>
    <row r="6667" spans="1:4" x14ac:dyDescent="0.35">
      <c r="A6667" s="202">
        <v>220</v>
      </c>
      <c r="B6667" t="s">
        <v>32</v>
      </c>
      <c r="C6667" s="201">
        <v>120413</v>
      </c>
      <c r="D6667" t="s">
        <v>277</v>
      </c>
    </row>
    <row r="6668" spans="1:4" x14ac:dyDescent="0.35">
      <c r="A6668" s="202">
        <v>220</v>
      </c>
      <c r="B6668" t="s">
        <v>32</v>
      </c>
      <c r="C6668" s="201">
        <v>120499</v>
      </c>
      <c r="D6668" t="s">
        <v>276</v>
      </c>
    </row>
    <row r="6669" spans="1:4" x14ac:dyDescent="0.35">
      <c r="A6669" s="202">
        <v>220</v>
      </c>
      <c r="B6669" t="s">
        <v>32</v>
      </c>
      <c r="C6669" s="201">
        <v>120500</v>
      </c>
      <c r="D6669" t="s">
        <v>275</v>
      </c>
    </row>
    <row r="6670" spans="1:4" x14ac:dyDescent="0.35">
      <c r="A6670" s="202">
        <v>220</v>
      </c>
      <c r="B6670" t="s">
        <v>32</v>
      </c>
      <c r="C6670" s="201">
        <v>120501</v>
      </c>
      <c r="D6670" t="s">
        <v>274</v>
      </c>
    </row>
    <row r="6671" spans="1:4" x14ac:dyDescent="0.35">
      <c r="A6671" s="202">
        <v>220</v>
      </c>
      <c r="B6671" t="s">
        <v>32</v>
      </c>
      <c r="C6671" s="201">
        <v>120503</v>
      </c>
      <c r="D6671" t="s">
        <v>273</v>
      </c>
    </row>
    <row r="6672" spans="1:4" x14ac:dyDescent="0.35">
      <c r="A6672" s="202">
        <v>220</v>
      </c>
      <c r="B6672" t="s">
        <v>32</v>
      </c>
      <c r="C6672" s="201">
        <v>120504</v>
      </c>
      <c r="D6672" t="s">
        <v>272</v>
      </c>
    </row>
    <row r="6673" spans="1:4" x14ac:dyDescent="0.35">
      <c r="A6673" s="202">
        <v>220</v>
      </c>
      <c r="B6673" t="s">
        <v>32</v>
      </c>
      <c r="C6673" s="201">
        <v>120507</v>
      </c>
      <c r="D6673" t="s">
        <v>271</v>
      </c>
    </row>
    <row r="6674" spans="1:4" x14ac:dyDescent="0.35">
      <c r="A6674" s="202">
        <v>220</v>
      </c>
      <c r="B6674" t="s">
        <v>32</v>
      </c>
      <c r="C6674" s="201">
        <v>120509</v>
      </c>
      <c r="D6674" t="s">
        <v>270</v>
      </c>
    </row>
    <row r="6675" spans="1:4" x14ac:dyDescent="0.35">
      <c r="A6675" s="202">
        <v>220</v>
      </c>
      <c r="B6675" t="s">
        <v>32</v>
      </c>
      <c r="C6675" s="201">
        <v>120510</v>
      </c>
      <c r="D6675" t="s">
        <v>269</v>
      </c>
    </row>
    <row r="6676" spans="1:4" x14ac:dyDescent="0.35">
      <c r="A6676" s="202">
        <v>220</v>
      </c>
      <c r="B6676" t="s">
        <v>32</v>
      </c>
      <c r="C6676" s="201">
        <v>130201</v>
      </c>
      <c r="D6676" t="s">
        <v>389</v>
      </c>
    </row>
    <row r="6677" spans="1:4" x14ac:dyDescent="0.35">
      <c r="A6677" s="202">
        <v>220</v>
      </c>
      <c r="B6677" t="s">
        <v>32</v>
      </c>
      <c r="C6677" s="201">
        <v>131102</v>
      </c>
      <c r="D6677" t="s">
        <v>268</v>
      </c>
    </row>
    <row r="6678" spans="1:4" x14ac:dyDescent="0.35">
      <c r="A6678" s="202">
        <v>220</v>
      </c>
      <c r="B6678" t="s">
        <v>32</v>
      </c>
      <c r="C6678" s="201">
        <v>131199</v>
      </c>
      <c r="D6678" t="s">
        <v>267</v>
      </c>
    </row>
    <row r="6679" spans="1:4" x14ac:dyDescent="0.35">
      <c r="A6679" s="202">
        <v>220</v>
      </c>
      <c r="B6679" t="s">
        <v>32</v>
      </c>
      <c r="C6679" s="201">
        <v>131206</v>
      </c>
      <c r="D6679" t="s">
        <v>387</v>
      </c>
    </row>
    <row r="6680" spans="1:4" x14ac:dyDescent="0.35">
      <c r="A6680" s="202">
        <v>220</v>
      </c>
      <c r="B6680" t="s">
        <v>32</v>
      </c>
      <c r="C6680" s="201">
        <v>131207</v>
      </c>
      <c r="D6680" t="s">
        <v>386</v>
      </c>
    </row>
    <row r="6681" spans="1:4" x14ac:dyDescent="0.35">
      <c r="A6681" s="202">
        <v>220</v>
      </c>
      <c r="B6681" t="s">
        <v>32</v>
      </c>
      <c r="C6681" s="201">
        <v>131208</v>
      </c>
      <c r="D6681" t="s">
        <v>385</v>
      </c>
    </row>
    <row r="6682" spans="1:4" x14ac:dyDescent="0.35">
      <c r="A6682" s="202">
        <v>220</v>
      </c>
      <c r="B6682" t="s">
        <v>32</v>
      </c>
      <c r="C6682" s="201">
        <v>131209</v>
      </c>
      <c r="D6682" t="s">
        <v>384</v>
      </c>
    </row>
    <row r="6683" spans="1:4" x14ac:dyDescent="0.35">
      <c r="A6683" s="202">
        <v>220</v>
      </c>
      <c r="B6683" t="s">
        <v>32</v>
      </c>
      <c r="C6683" s="201">
        <v>131210</v>
      </c>
      <c r="D6683" t="s">
        <v>383</v>
      </c>
    </row>
    <row r="6684" spans="1:4" x14ac:dyDescent="0.35">
      <c r="A6684" s="202">
        <v>220</v>
      </c>
      <c r="B6684" t="s">
        <v>32</v>
      </c>
      <c r="C6684" s="201">
        <v>131212</v>
      </c>
      <c r="D6684" t="s">
        <v>381</v>
      </c>
    </row>
    <row r="6685" spans="1:4" x14ac:dyDescent="0.35">
      <c r="A6685" s="202">
        <v>220</v>
      </c>
      <c r="B6685" t="s">
        <v>32</v>
      </c>
      <c r="C6685" s="201">
        <v>131314</v>
      </c>
      <c r="D6685" t="s">
        <v>425</v>
      </c>
    </row>
    <row r="6686" spans="1:4" x14ac:dyDescent="0.35">
      <c r="A6686" s="202">
        <v>220</v>
      </c>
      <c r="B6686" t="s">
        <v>32</v>
      </c>
      <c r="C6686" s="201">
        <v>131401</v>
      </c>
      <c r="D6686" t="s">
        <v>380</v>
      </c>
    </row>
    <row r="6687" spans="1:4" x14ac:dyDescent="0.35">
      <c r="A6687" s="202">
        <v>220</v>
      </c>
      <c r="B6687" t="s">
        <v>32</v>
      </c>
      <c r="C6687" s="201">
        <v>131402</v>
      </c>
      <c r="D6687" t="s">
        <v>379</v>
      </c>
    </row>
    <row r="6688" spans="1:4" x14ac:dyDescent="0.35">
      <c r="A6688" s="202">
        <v>220</v>
      </c>
      <c r="B6688" t="s">
        <v>32</v>
      </c>
      <c r="C6688" s="201">
        <v>131499</v>
      </c>
      <c r="D6688" t="s">
        <v>378</v>
      </c>
    </row>
    <row r="6689" spans="1:4" x14ac:dyDescent="0.35">
      <c r="A6689" s="202">
        <v>220</v>
      </c>
      <c r="B6689" t="s">
        <v>32</v>
      </c>
      <c r="C6689" s="201">
        <v>150000</v>
      </c>
      <c r="D6689" t="s">
        <v>471</v>
      </c>
    </row>
    <row r="6690" spans="1:4" x14ac:dyDescent="0.35">
      <c r="A6690" s="202">
        <v>220</v>
      </c>
      <c r="B6690" t="s">
        <v>32</v>
      </c>
      <c r="C6690" s="201">
        <v>150303</v>
      </c>
      <c r="D6690" t="s">
        <v>377</v>
      </c>
    </row>
    <row r="6691" spans="1:4" x14ac:dyDescent="0.35">
      <c r="A6691" s="202">
        <v>220</v>
      </c>
      <c r="B6691" t="s">
        <v>32</v>
      </c>
      <c r="C6691" s="201">
        <v>150305</v>
      </c>
      <c r="D6691" t="s">
        <v>470</v>
      </c>
    </row>
    <row r="6692" spans="1:4" x14ac:dyDescent="0.35">
      <c r="A6692" s="202">
        <v>220</v>
      </c>
      <c r="B6692" t="s">
        <v>32</v>
      </c>
      <c r="C6692" s="201">
        <v>150306</v>
      </c>
      <c r="D6692" t="s">
        <v>376</v>
      </c>
    </row>
    <row r="6693" spans="1:4" x14ac:dyDescent="0.35">
      <c r="A6693" s="202">
        <v>220</v>
      </c>
      <c r="B6693" t="s">
        <v>32</v>
      </c>
      <c r="C6693" s="201">
        <v>150399</v>
      </c>
      <c r="D6693" t="s">
        <v>469</v>
      </c>
    </row>
    <row r="6694" spans="1:4" x14ac:dyDescent="0.35">
      <c r="A6694" s="202">
        <v>220</v>
      </c>
      <c r="B6694" t="s">
        <v>32</v>
      </c>
      <c r="C6694" s="201">
        <v>150401</v>
      </c>
      <c r="D6694" t="s">
        <v>375</v>
      </c>
    </row>
    <row r="6695" spans="1:4" x14ac:dyDescent="0.35">
      <c r="A6695" s="202">
        <v>220</v>
      </c>
      <c r="B6695" t="s">
        <v>32</v>
      </c>
      <c r="C6695" s="201">
        <v>150404</v>
      </c>
      <c r="D6695" t="s">
        <v>468</v>
      </c>
    </row>
    <row r="6696" spans="1:4" x14ac:dyDescent="0.35">
      <c r="A6696" s="202">
        <v>220</v>
      </c>
      <c r="B6696" t="s">
        <v>32</v>
      </c>
      <c r="C6696" s="201">
        <v>150406</v>
      </c>
      <c r="D6696" t="s">
        <v>467</v>
      </c>
    </row>
    <row r="6697" spans="1:4" x14ac:dyDescent="0.35">
      <c r="A6697" s="202">
        <v>220</v>
      </c>
      <c r="B6697" t="s">
        <v>32</v>
      </c>
      <c r="C6697" s="201">
        <v>150506</v>
      </c>
      <c r="D6697" t="s">
        <v>265</v>
      </c>
    </row>
    <row r="6698" spans="1:4" x14ac:dyDescent="0.35">
      <c r="A6698" s="202">
        <v>220</v>
      </c>
      <c r="B6698" t="s">
        <v>32</v>
      </c>
      <c r="C6698" s="201">
        <v>150507</v>
      </c>
      <c r="D6698" t="s">
        <v>264</v>
      </c>
    </row>
    <row r="6699" spans="1:4" x14ac:dyDescent="0.35">
      <c r="A6699" s="202">
        <v>220</v>
      </c>
      <c r="B6699" t="s">
        <v>32</v>
      </c>
      <c r="C6699" s="201">
        <v>150508</v>
      </c>
      <c r="D6699" t="s">
        <v>263</v>
      </c>
    </row>
    <row r="6700" spans="1:4" x14ac:dyDescent="0.35">
      <c r="A6700" s="202">
        <v>220</v>
      </c>
      <c r="B6700" t="s">
        <v>32</v>
      </c>
      <c r="C6700" s="201">
        <v>150616</v>
      </c>
      <c r="D6700" t="s">
        <v>466</v>
      </c>
    </row>
    <row r="6701" spans="1:4" x14ac:dyDescent="0.35">
      <c r="A6701" s="202">
        <v>220</v>
      </c>
      <c r="B6701" t="s">
        <v>32</v>
      </c>
      <c r="C6701" s="201">
        <v>150701</v>
      </c>
      <c r="D6701" t="s">
        <v>262</v>
      </c>
    </row>
    <row r="6702" spans="1:4" x14ac:dyDescent="0.35">
      <c r="A6702" s="202">
        <v>220</v>
      </c>
      <c r="B6702" t="s">
        <v>32</v>
      </c>
      <c r="C6702" s="201">
        <v>150705</v>
      </c>
      <c r="D6702" t="s">
        <v>261</v>
      </c>
    </row>
    <row r="6703" spans="1:4" x14ac:dyDescent="0.35">
      <c r="A6703" s="202">
        <v>220</v>
      </c>
      <c r="B6703" t="s">
        <v>32</v>
      </c>
      <c r="C6703" s="201">
        <v>150803</v>
      </c>
      <c r="D6703" t="s">
        <v>260</v>
      </c>
    </row>
    <row r="6704" spans="1:4" x14ac:dyDescent="0.35">
      <c r="A6704" s="202">
        <v>220</v>
      </c>
      <c r="B6704" t="s">
        <v>32</v>
      </c>
      <c r="C6704" s="201">
        <v>150807</v>
      </c>
      <c r="D6704" t="s">
        <v>259</v>
      </c>
    </row>
    <row r="6705" spans="1:4" x14ac:dyDescent="0.35">
      <c r="A6705" s="202">
        <v>220</v>
      </c>
      <c r="B6705" t="s">
        <v>32</v>
      </c>
      <c r="C6705" s="201">
        <v>151201</v>
      </c>
      <c r="D6705" t="s">
        <v>465</v>
      </c>
    </row>
    <row r="6706" spans="1:4" x14ac:dyDescent="0.35">
      <c r="A6706" s="202">
        <v>220</v>
      </c>
      <c r="B6706" t="s">
        <v>32</v>
      </c>
      <c r="C6706" s="201">
        <v>151202</v>
      </c>
      <c r="D6706" t="s">
        <v>464</v>
      </c>
    </row>
    <row r="6707" spans="1:4" x14ac:dyDescent="0.35">
      <c r="A6707" s="202">
        <v>220</v>
      </c>
      <c r="B6707" t="s">
        <v>32</v>
      </c>
      <c r="C6707" s="201">
        <v>190501</v>
      </c>
      <c r="D6707" t="s">
        <v>372</v>
      </c>
    </row>
    <row r="6708" spans="1:4" x14ac:dyDescent="0.35">
      <c r="A6708" s="202">
        <v>220</v>
      </c>
      <c r="B6708" t="s">
        <v>32</v>
      </c>
      <c r="C6708" s="201">
        <v>190505</v>
      </c>
      <c r="D6708" t="s">
        <v>252</v>
      </c>
    </row>
    <row r="6709" spans="1:4" x14ac:dyDescent="0.35">
      <c r="A6709" s="202">
        <v>220</v>
      </c>
      <c r="B6709" t="s">
        <v>32</v>
      </c>
      <c r="C6709" s="201">
        <v>190708</v>
      </c>
      <c r="D6709" t="s">
        <v>371</v>
      </c>
    </row>
    <row r="6710" spans="1:4" x14ac:dyDescent="0.35">
      <c r="A6710" s="202">
        <v>220</v>
      </c>
      <c r="B6710" t="s">
        <v>32</v>
      </c>
      <c r="C6710" s="201">
        <v>190710</v>
      </c>
      <c r="D6710" t="s">
        <v>370</v>
      </c>
    </row>
    <row r="6711" spans="1:4" x14ac:dyDescent="0.35">
      <c r="A6711" s="202">
        <v>220</v>
      </c>
      <c r="B6711" t="s">
        <v>32</v>
      </c>
      <c r="C6711" s="201">
        <v>260210</v>
      </c>
      <c r="D6711" t="s">
        <v>251</v>
      </c>
    </row>
    <row r="6712" spans="1:4" x14ac:dyDescent="0.35">
      <c r="A6712" s="202">
        <v>220</v>
      </c>
      <c r="B6712" t="s">
        <v>32</v>
      </c>
      <c r="C6712" s="201">
        <v>261006</v>
      </c>
      <c r="D6712" t="s">
        <v>250</v>
      </c>
    </row>
    <row r="6713" spans="1:4" x14ac:dyDescent="0.35">
      <c r="A6713" s="202">
        <v>220</v>
      </c>
      <c r="B6713" t="s">
        <v>32</v>
      </c>
      <c r="C6713" s="201">
        <v>301901</v>
      </c>
      <c r="D6713" t="s">
        <v>369</v>
      </c>
    </row>
    <row r="6714" spans="1:4" x14ac:dyDescent="0.35">
      <c r="A6714" s="202">
        <v>220</v>
      </c>
      <c r="B6714" t="s">
        <v>32</v>
      </c>
      <c r="C6714" s="201">
        <v>303301</v>
      </c>
      <c r="D6714" t="s">
        <v>248</v>
      </c>
    </row>
    <row r="6715" spans="1:4" x14ac:dyDescent="0.35">
      <c r="A6715" s="202">
        <v>220</v>
      </c>
      <c r="B6715" t="s">
        <v>32</v>
      </c>
      <c r="C6715" s="201">
        <v>303401</v>
      </c>
      <c r="D6715" t="s">
        <v>247</v>
      </c>
    </row>
    <row r="6716" spans="1:4" x14ac:dyDescent="0.35">
      <c r="A6716" s="202">
        <v>220</v>
      </c>
      <c r="B6716" t="s">
        <v>32</v>
      </c>
      <c r="C6716" s="201">
        <v>304101</v>
      </c>
      <c r="D6716" t="s">
        <v>246</v>
      </c>
    </row>
    <row r="6717" spans="1:4" x14ac:dyDescent="0.35">
      <c r="A6717" s="202">
        <v>220</v>
      </c>
      <c r="B6717" t="s">
        <v>32</v>
      </c>
      <c r="C6717" s="201">
        <v>304401</v>
      </c>
      <c r="D6717" t="s">
        <v>245</v>
      </c>
    </row>
    <row r="6718" spans="1:4" x14ac:dyDescent="0.35">
      <c r="A6718" s="202">
        <v>220</v>
      </c>
      <c r="B6718" t="s">
        <v>32</v>
      </c>
      <c r="C6718" s="201">
        <v>310302</v>
      </c>
      <c r="D6718" t="s">
        <v>434</v>
      </c>
    </row>
    <row r="6719" spans="1:4" x14ac:dyDescent="0.35">
      <c r="A6719" s="202">
        <v>220</v>
      </c>
      <c r="B6719" t="s">
        <v>32</v>
      </c>
      <c r="C6719" s="201">
        <v>310501</v>
      </c>
      <c r="D6719" t="s">
        <v>423</v>
      </c>
    </row>
    <row r="6720" spans="1:4" x14ac:dyDescent="0.35">
      <c r="A6720" s="202">
        <v>220</v>
      </c>
      <c r="B6720" t="s">
        <v>32</v>
      </c>
      <c r="C6720" s="201">
        <v>310504</v>
      </c>
      <c r="D6720" t="s">
        <v>422</v>
      </c>
    </row>
    <row r="6721" spans="1:4" x14ac:dyDescent="0.35">
      <c r="A6721" s="202">
        <v>220</v>
      </c>
      <c r="B6721" t="s">
        <v>32</v>
      </c>
      <c r="C6721" s="201">
        <v>310507</v>
      </c>
      <c r="D6721" t="s">
        <v>421</v>
      </c>
    </row>
    <row r="6722" spans="1:4" x14ac:dyDescent="0.35">
      <c r="A6722" s="202">
        <v>220</v>
      </c>
      <c r="B6722" t="s">
        <v>32</v>
      </c>
      <c r="C6722" s="201">
        <v>310601</v>
      </c>
      <c r="D6722" t="s">
        <v>367</v>
      </c>
    </row>
    <row r="6723" spans="1:4" x14ac:dyDescent="0.35">
      <c r="A6723" s="202">
        <v>220</v>
      </c>
      <c r="B6723" t="s">
        <v>32</v>
      </c>
      <c r="C6723" s="201">
        <v>400509</v>
      </c>
      <c r="D6723" t="s">
        <v>244</v>
      </c>
    </row>
    <row r="6724" spans="1:4" x14ac:dyDescent="0.35">
      <c r="A6724" s="202">
        <v>220</v>
      </c>
      <c r="B6724" t="s">
        <v>32</v>
      </c>
      <c r="C6724" s="201">
        <v>410399</v>
      </c>
      <c r="D6724" t="s">
        <v>243</v>
      </c>
    </row>
    <row r="6725" spans="1:4" x14ac:dyDescent="0.35">
      <c r="A6725" s="202">
        <v>220</v>
      </c>
      <c r="B6725" t="s">
        <v>32</v>
      </c>
      <c r="C6725" s="201">
        <v>419999</v>
      </c>
      <c r="D6725" t="s">
        <v>242</v>
      </c>
    </row>
    <row r="6726" spans="1:4" x14ac:dyDescent="0.35">
      <c r="A6726" s="202">
        <v>220</v>
      </c>
      <c r="B6726" t="s">
        <v>32</v>
      </c>
      <c r="C6726" s="201">
        <v>430109</v>
      </c>
      <c r="D6726" t="s">
        <v>364</v>
      </c>
    </row>
    <row r="6727" spans="1:4" x14ac:dyDescent="0.35">
      <c r="A6727" s="202">
        <v>220</v>
      </c>
      <c r="B6727" t="s">
        <v>32</v>
      </c>
      <c r="C6727" s="201">
        <v>430302</v>
      </c>
      <c r="D6727" t="s">
        <v>229</v>
      </c>
    </row>
    <row r="6728" spans="1:4" x14ac:dyDescent="0.35">
      <c r="A6728" s="202">
        <v>220</v>
      </c>
      <c r="B6728" t="s">
        <v>32</v>
      </c>
      <c r="C6728" s="201">
        <v>440000</v>
      </c>
      <c r="D6728" t="s">
        <v>220</v>
      </c>
    </row>
    <row r="6729" spans="1:4" x14ac:dyDescent="0.35">
      <c r="A6729" s="202">
        <v>220</v>
      </c>
      <c r="B6729" t="s">
        <v>32</v>
      </c>
      <c r="C6729" s="201">
        <v>460302</v>
      </c>
      <c r="D6729" t="s">
        <v>420</v>
      </c>
    </row>
    <row r="6730" spans="1:4" x14ac:dyDescent="0.35">
      <c r="A6730" s="202">
        <v>220</v>
      </c>
      <c r="B6730" t="s">
        <v>32</v>
      </c>
      <c r="C6730" s="201">
        <v>460401</v>
      </c>
      <c r="D6730" t="s">
        <v>217</v>
      </c>
    </row>
    <row r="6731" spans="1:4" x14ac:dyDescent="0.35">
      <c r="A6731" s="202">
        <v>220</v>
      </c>
      <c r="B6731" t="s">
        <v>32</v>
      </c>
      <c r="C6731" s="201">
        <v>460403</v>
      </c>
      <c r="D6731" t="s">
        <v>419</v>
      </c>
    </row>
    <row r="6732" spans="1:4" x14ac:dyDescent="0.35">
      <c r="A6732" s="202">
        <v>220</v>
      </c>
      <c r="B6732" t="s">
        <v>32</v>
      </c>
      <c r="C6732" s="201">
        <v>470110</v>
      </c>
      <c r="D6732" t="s">
        <v>417</v>
      </c>
    </row>
    <row r="6733" spans="1:4" x14ac:dyDescent="0.35">
      <c r="A6733" s="202">
        <v>220</v>
      </c>
      <c r="B6733" t="s">
        <v>32</v>
      </c>
      <c r="C6733" s="201">
        <v>470302</v>
      </c>
      <c r="D6733" t="s">
        <v>463</v>
      </c>
    </row>
    <row r="6734" spans="1:4" x14ac:dyDescent="0.35">
      <c r="A6734" s="202">
        <v>220</v>
      </c>
      <c r="B6734" t="s">
        <v>32</v>
      </c>
      <c r="C6734" s="201">
        <v>470303</v>
      </c>
      <c r="D6734" t="s">
        <v>214</v>
      </c>
    </row>
    <row r="6735" spans="1:4" x14ac:dyDescent="0.35">
      <c r="A6735" s="202">
        <v>220</v>
      </c>
      <c r="B6735" t="s">
        <v>32</v>
      </c>
      <c r="C6735" s="201">
        <v>470499</v>
      </c>
      <c r="D6735" t="s">
        <v>462</v>
      </c>
    </row>
    <row r="6736" spans="1:4" x14ac:dyDescent="0.35">
      <c r="A6736" s="202">
        <v>220</v>
      </c>
      <c r="B6736" t="s">
        <v>32</v>
      </c>
      <c r="C6736" s="201">
        <v>470600</v>
      </c>
      <c r="D6736" t="s">
        <v>211</v>
      </c>
    </row>
    <row r="6737" spans="1:4" x14ac:dyDescent="0.35">
      <c r="A6737" s="202">
        <v>220</v>
      </c>
      <c r="B6737" t="s">
        <v>32</v>
      </c>
      <c r="C6737" s="201">
        <v>470603</v>
      </c>
      <c r="D6737" t="s">
        <v>431</v>
      </c>
    </row>
    <row r="6738" spans="1:4" x14ac:dyDescent="0.35">
      <c r="A6738" s="202">
        <v>220</v>
      </c>
      <c r="B6738" t="s">
        <v>32</v>
      </c>
      <c r="C6738" s="201">
        <v>470604</v>
      </c>
      <c r="D6738" t="s">
        <v>210</v>
      </c>
    </row>
    <row r="6739" spans="1:4" x14ac:dyDescent="0.35">
      <c r="A6739" s="202">
        <v>220</v>
      </c>
      <c r="B6739" t="s">
        <v>32</v>
      </c>
      <c r="C6739" s="201">
        <v>470605</v>
      </c>
      <c r="D6739" t="s">
        <v>209</v>
      </c>
    </row>
    <row r="6740" spans="1:4" x14ac:dyDescent="0.35">
      <c r="A6740" s="202">
        <v>220</v>
      </c>
      <c r="B6740" t="s">
        <v>32</v>
      </c>
      <c r="C6740" s="201">
        <v>470606</v>
      </c>
      <c r="D6740" t="s">
        <v>461</v>
      </c>
    </row>
    <row r="6741" spans="1:4" x14ac:dyDescent="0.35">
      <c r="A6741" s="202">
        <v>220</v>
      </c>
      <c r="B6741" t="s">
        <v>32</v>
      </c>
      <c r="C6741" s="201">
        <v>470612</v>
      </c>
      <c r="D6741" t="s">
        <v>206</v>
      </c>
    </row>
    <row r="6742" spans="1:4" x14ac:dyDescent="0.35">
      <c r="A6742" s="202">
        <v>220</v>
      </c>
      <c r="B6742" t="s">
        <v>32</v>
      </c>
      <c r="C6742" s="201">
        <v>470613</v>
      </c>
      <c r="D6742" t="s">
        <v>205</v>
      </c>
    </row>
    <row r="6743" spans="1:4" x14ac:dyDescent="0.35">
      <c r="A6743" s="202">
        <v>220</v>
      </c>
      <c r="B6743" t="s">
        <v>32</v>
      </c>
      <c r="C6743" s="201">
        <v>470614</v>
      </c>
      <c r="D6743" t="s">
        <v>204</v>
      </c>
    </row>
    <row r="6744" spans="1:4" x14ac:dyDescent="0.35">
      <c r="A6744" s="202">
        <v>220</v>
      </c>
      <c r="B6744" t="s">
        <v>32</v>
      </c>
      <c r="C6744" s="201">
        <v>470617</v>
      </c>
      <c r="D6744" t="s">
        <v>203</v>
      </c>
    </row>
    <row r="6745" spans="1:4" x14ac:dyDescent="0.35">
      <c r="A6745" s="202">
        <v>220</v>
      </c>
      <c r="B6745" t="s">
        <v>32</v>
      </c>
      <c r="C6745" s="201">
        <v>470618</v>
      </c>
      <c r="D6745" t="s">
        <v>202</v>
      </c>
    </row>
    <row r="6746" spans="1:4" x14ac:dyDescent="0.35">
      <c r="A6746" s="202">
        <v>220</v>
      </c>
      <c r="B6746" t="s">
        <v>32</v>
      </c>
      <c r="C6746" s="201">
        <v>470701</v>
      </c>
      <c r="D6746" t="s">
        <v>201</v>
      </c>
    </row>
    <row r="6747" spans="1:4" x14ac:dyDescent="0.35">
      <c r="A6747" s="202">
        <v>220</v>
      </c>
      <c r="B6747" t="s">
        <v>32</v>
      </c>
      <c r="C6747" s="201">
        <v>470705</v>
      </c>
      <c r="D6747" t="s">
        <v>198</v>
      </c>
    </row>
    <row r="6748" spans="1:4" x14ac:dyDescent="0.35">
      <c r="A6748" s="202">
        <v>220</v>
      </c>
      <c r="B6748" t="s">
        <v>32</v>
      </c>
      <c r="C6748" s="201">
        <v>470706</v>
      </c>
      <c r="D6748" t="s">
        <v>197</v>
      </c>
    </row>
    <row r="6749" spans="1:4" x14ac:dyDescent="0.35">
      <c r="A6749" s="202">
        <v>220</v>
      </c>
      <c r="B6749" t="s">
        <v>32</v>
      </c>
      <c r="C6749" s="201">
        <v>490102</v>
      </c>
      <c r="D6749" t="s">
        <v>195</v>
      </c>
    </row>
    <row r="6750" spans="1:4" x14ac:dyDescent="0.35">
      <c r="A6750" s="202">
        <v>220</v>
      </c>
      <c r="B6750" t="s">
        <v>32</v>
      </c>
      <c r="C6750" s="201">
        <v>490108</v>
      </c>
      <c r="D6750" t="s">
        <v>193</v>
      </c>
    </row>
    <row r="6751" spans="1:4" x14ac:dyDescent="0.35">
      <c r="A6751" s="202">
        <v>220</v>
      </c>
      <c r="B6751" t="s">
        <v>32</v>
      </c>
      <c r="C6751" s="201">
        <v>490205</v>
      </c>
      <c r="D6751" t="s">
        <v>192</v>
      </c>
    </row>
    <row r="6752" spans="1:4" x14ac:dyDescent="0.35">
      <c r="A6752" s="202">
        <v>220</v>
      </c>
      <c r="B6752" t="s">
        <v>32</v>
      </c>
      <c r="C6752" s="201">
        <v>490209</v>
      </c>
      <c r="D6752" t="s">
        <v>460</v>
      </c>
    </row>
    <row r="6753" spans="1:4" x14ac:dyDescent="0.35">
      <c r="A6753" s="202">
        <v>220</v>
      </c>
      <c r="B6753" t="s">
        <v>32</v>
      </c>
      <c r="C6753" s="201">
        <v>500101</v>
      </c>
      <c r="D6753" t="s">
        <v>459</v>
      </c>
    </row>
    <row r="6754" spans="1:4" x14ac:dyDescent="0.35">
      <c r="A6754" s="202">
        <v>220</v>
      </c>
      <c r="B6754" t="s">
        <v>32</v>
      </c>
      <c r="C6754" s="201">
        <v>500102</v>
      </c>
      <c r="D6754" t="s">
        <v>458</v>
      </c>
    </row>
    <row r="6755" spans="1:4" x14ac:dyDescent="0.35">
      <c r="A6755" s="202">
        <v>220</v>
      </c>
      <c r="B6755" t="s">
        <v>32</v>
      </c>
      <c r="C6755" s="201">
        <v>500406</v>
      </c>
      <c r="D6755" t="s">
        <v>457</v>
      </c>
    </row>
    <row r="6756" spans="1:4" x14ac:dyDescent="0.35">
      <c r="A6756" s="202">
        <v>220</v>
      </c>
      <c r="B6756" t="s">
        <v>32</v>
      </c>
      <c r="C6756" s="201">
        <v>500605</v>
      </c>
      <c r="D6756" t="s">
        <v>456</v>
      </c>
    </row>
    <row r="6757" spans="1:4" x14ac:dyDescent="0.35">
      <c r="A6757" s="202">
        <v>220</v>
      </c>
      <c r="B6757" t="s">
        <v>32</v>
      </c>
      <c r="C6757" s="201">
        <v>500701</v>
      </c>
      <c r="D6757" t="s">
        <v>455</v>
      </c>
    </row>
    <row r="6758" spans="1:4" x14ac:dyDescent="0.35">
      <c r="A6758" s="202">
        <v>220</v>
      </c>
      <c r="B6758" t="s">
        <v>32</v>
      </c>
      <c r="C6758" s="201">
        <v>510001</v>
      </c>
      <c r="D6758" t="s">
        <v>190</v>
      </c>
    </row>
    <row r="6759" spans="1:4" x14ac:dyDescent="0.35">
      <c r="A6759" s="202">
        <v>220</v>
      </c>
      <c r="B6759" t="s">
        <v>32</v>
      </c>
      <c r="C6759" s="201">
        <v>510603</v>
      </c>
      <c r="D6759" t="s">
        <v>188</v>
      </c>
    </row>
    <row r="6760" spans="1:4" x14ac:dyDescent="0.35">
      <c r="A6760" s="202">
        <v>220</v>
      </c>
      <c r="B6760" t="s">
        <v>32</v>
      </c>
      <c r="C6760" s="201">
        <v>510701</v>
      </c>
      <c r="D6760" t="s">
        <v>187</v>
      </c>
    </row>
    <row r="6761" spans="1:4" x14ac:dyDescent="0.35">
      <c r="A6761" s="202">
        <v>220</v>
      </c>
      <c r="B6761" t="s">
        <v>32</v>
      </c>
      <c r="C6761" s="201">
        <v>510706</v>
      </c>
      <c r="D6761" t="s">
        <v>185</v>
      </c>
    </row>
    <row r="6762" spans="1:4" x14ac:dyDescent="0.35">
      <c r="A6762" s="202">
        <v>220</v>
      </c>
      <c r="B6762" t="s">
        <v>32</v>
      </c>
      <c r="C6762" s="201">
        <v>510709</v>
      </c>
      <c r="D6762" t="s">
        <v>184</v>
      </c>
    </row>
    <row r="6763" spans="1:4" x14ac:dyDescent="0.35">
      <c r="A6763" s="202">
        <v>220</v>
      </c>
      <c r="B6763" t="s">
        <v>32</v>
      </c>
      <c r="C6763" s="201">
        <v>510710</v>
      </c>
      <c r="D6763" t="s">
        <v>183</v>
      </c>
    </row>
    <row r="6764" spans="1:4" x14ac:dyDescent="0.35">
      <c r="A6764" s="202">
        <v>220</v>
      </c>
      <c r="B6764" t="s">
        <v>32</v>
      </c>
      <c r="C6764" s="201">
        <v>510711</v>
      </c>
      <c r="D6764" t="s">
        <v>182</v>
      </c>
    </row>
    <row r="6765" spans="1:4" x14ac:dyDescent="0.35">
      <c r="A6765" s="202">
        <v>220</v>
      </c>
      <c r="B6765" t="s">
        <v>32</v>
      </c>
      <c r="C6765" s="201">
        <v>510712</v>
      </c>
      <c r="D6765" t="s">
        <v>181</v>
      </c>
    </row>
    <row r="6766" spans="1:4" x14ac:dyDescent="0.35">
      <c r="A6766" s="202">
        <v>220</v>
      </c>
      <c r="B6766" t="s">
        <v>32</v>
      </c>
      <c r="C6766" s="201">
        <v>510714</v>
      </c>
      <c r="D6766" t="s">
        <v>180</v>
      </c>
    </row>
    <row r="6767" spans="1:4" x14ac:dyDescent="0.35">
      <c r="A6767" s="202">
        <v>220</v>
      </c>
      <c r="B6767" t="s">
        <v>32</v>
      </c>
      <c r="C6767" s="201">
        <v>510716</v>
      </c>
      <c r="D6767" t="s">
        <v>179</v>
      </c>
    </row>
    <row r="6768" spans="1:4" x14ac:dyDescent="0.35">
      <c r="A6768" s="202">
        <v>220</v>
      </c>
      <c r="B6768" t="s">
        <v>32</v>
      </c>
      <c r="C6768" s="201">
        <v>510801</v>
      </c>
      <c r="D6768" t="s">
        <v>178</v>
      </c>
    </row>
    <row r="6769" spans="1:4" x14ac:dyDescent="0.35">
      <c r="A6769" s="202">
        <v>220</v>
      </c>
      <c r="B6769" t="s">
        <v>32</v>
      </c>
      <c r="C6769" s="201">
        <v>510803</v>
      </c>
      <c r="D6769" t="s">
        <v>177</v>
      </c>
    </row>
    <row r="6770" spans="1:4" x14ac:dyDescent="0.35">
      <c r="A6770" s="202">
        <v>220</v>
      </c>
      <c r="B6770" t="s">
        <v>32</v>
      </c>
      <c r="C6770" s="201">
        <v>510806</v>
      </c>
      <c r="D6770" t="s">
        <v>175</v>
      </c>
    </row>
    <row r="6771" spans="1:4" x14ac:dyDescent="0.35">
      <c r="A6771" s="202">
        <v>220</v>
      </c>
      <c r="B6771" t="s">
        <v>32</v>
      </c>
      <c r="C6771" s="201">
        <v>510809</v>
      </c>
      <c r="D6771" t="s">
        <v>174</v>
      </c>
    </row>
    <row r="6772" spans="1:4" x14ac:dyDescent="0.35">
      <c r="A6772" s="202">
        <v>220</v>
      </c>
      <c r="B6772" t="s">
        <v>32</v>
      </c>
      <c r="C6772" s="201">
        <v>510811</v>
      </c>
      <c r="D6772" t="s">
        <v>173</v>
      </c>
    </row>
    <row r="6773" spans="1:4" x14ac:dyDescent="0.35">
      <c r="A6773" s="202">
        <v>220</v>
      </c>
      <c r="B6773" t="s">
        <v>32</v>
      </c>
      <c r="C6773" s="201">
        <v>510813</v>
      </c>
      <c r="D6773" t="s">
        <v>172</v>
      </c>
    </row>
    <row r="6774" spans="1:4" x14ac:dyDescent="0.35">
      <c r="A6774" s="202">
        <v>220</v>
      </c>
      <c r="B6774" t="s">
        <v>32</v>
      </c>
      <c r="C6774" s="201">
        <v>510901</v>
      </c>
      <c r="D6774" t="s">
        <v>171</v>
      </c>
    </row>
    <row r="6775" spans="1:4" x14ac:dyDescent="0.35">
      <c r="A6775" s="202">
        <v>220</v>
      </c>
      <c r="B6775" t="s">
        <v>32</v>
      </c>
      <c r="C6775" s="201">
        <v>510902</v>
      </c>
      <c r="D6775" t="s">
        <v>170</v>
      </c>
    </row>
    <row r="6776" spans="1:4" x14ac:dyDescent="0.35">
      <c r="A6776" s="202">
        <v>220</v>
      </c>
      <c r="B6776" t="s">
        <v>32</v>
      </c>
      <c r="C6776" s="201">
        <v>510906</v>
      </c>
      <c r="D6776" t="s">
        <v>169</v>
      </c>
    </row>
    <row r="6777" spans="1:4" x14ac:dyDescent="0.35">
      <c r="A6777" s="202">
        <v>220</v>
      </c>
      <c r="B6777" t="s">
        <v>32</v>
      </c>
      <c r="C6777" s="201">
        <v>510908</v>
      </c>
      <c r="D6777" t="s">
        <v>167</v>
      </c>
    </row>
    <row r="6778" spans="1:4" x14ac:dyDescent="0.35">
      <c r="A6778" s="202">
        <v>220</v>
      </c>
      <c r="B6778" t="s">
        <v>32</v>
      </c>
      <c r="C6778" s="201">
        <v>510909</v>
      </c>
      <c r="D6778" t="s">
        <v>166</v>
      </c>
    </row>
    <row r="6779" spans="1:4" x14ac:dyDescent="0.35">
      <c r="A6779" s="202">
        <v>220</v>
      </c>
      <c r="B6779" t="s">
        <v>32</v>
      </c>
      <c r="C6779" s="201">
        <v>510910</v>
      </c>
      <c r="D6779" t="s">
        <v>165</v>
      </c>
    </row>
    <row r="6780" spans="1:4" x14ac:dyDescent="0.35">
      <c r="A6780" s="202">
        <v>220</v>
      </c>
      <c r="B6780" t="s">
        <v>32</v>
      </c>
      <c r="C6780" s="201">
        <v>510915</v>
      </c>
      <c r="D6780" t="s">
        <v>163</v>
      </c>
    </row>
    <row r="6781" spans="1:4" x14ac:dyDescent="0.35">
      <c r="A6781" s="202">
        <v>220</v>
      </c>
      <c r="B6781" t="s">
        <v>32</v>
      </c>
      <c r="C6781" s="201">
        <v>510916</v>
      </c>
      <c r="D6781" t="s">
        <v>162</v>
      </c>
    </row>
    <row r="6782" spans="1:4" x14ac:dyDescent="0.35">
      <c r="A6782" s="202">
        <v>220</v>
      </c>
      <c r="B6782" t="s">
        <v>32</v>
      </c>
      <c r="C6782" s="201">
        <v>510920</v>
      </c>
      <c r="D6782" t="s">
        <v>160</v>
      </c>
    </row>
    <row r="6783" spans="1:4" x14ac:dyDescent="0.35">
      <c r="A6783" s="202">
        <v>220</v>
      </c>
      <c r="B6783" t="s">
        <v>32</v>
      </c>
      <c r="C6783" s="201">
        <v>511009</v>
      </c>
      <c r="D6783" t="s">
        <v>159</v>
      </c>
    </row>
    <row r="6784" spans="1:4" x14ac:dyDescent="0.35">
      <c r="A6784" s="202">
        <v>220</v>
      </c>
      <c r="B6784" t="s">
        <v>32</v>
      </c>
      <c r="C6784" s="201">
        <v>511012</v>
      </c>
      <c r="D6784" t="s">
        <v>158</v>
      </c>
    </row>
    <row r="6785" spans="1:4" x14ac:dyDescent="0.35">
      <c r="A6785" s="202">
        <v>220</v>
      </c>
      <c r="B6785" t="s">
        <v>32</v>
      </c>
      <c r="C6785" s="201">
        <v>511504</v>
      </c>
      <c r="D6785" t="s">
        <v>157</v>
      </c>
    </row>
    <row r="6786" spans="1:4" x14ac:dyDescent="0.35">
      <c r="A6786" s="202">
        <v>220</v>
      </c>
      <c r="B6786" t="s">
        <v>32</v>
      </c>
      <c r="C6786" s="201">
        <v>511801</v>
      </c>
      <c r="D6786" t="s">
        <v>454</v>
      </c>
    </row>
    <row r="6787" spans="1:4" x14ac:dyDescent="0.35">
      <c r="A6787" s="202">
        <v>220</v>
      </c>
      <c r="B6787" t="s">
        <v>32</v>
      </c>
      <c r="C6787" s="201">
        <v>511802</v>
      </c>
      <c r="D6787" t="s">
        <v>344</v>
      </c>
    </row>
    <row r="6788" spans="1:4" x14ac:dyDescent="0.35">
      <c r="A6788" s="202">
        <v>220</v>
      </c>
      <c r="B6788" t="s">
        <v>32</v>
      </c>
      <c r="C6788" s="201">
        <v>511803</v>
      </c>
      <c r="D6788" t="s">
        <v>343</v>
      </c>
    </row>
    <row r="6789" spans="1:4" x14ac:dyDescent="0.35">
      <c r="A6789" s="202">
        <v>220</v>
      </c>
      <c r="B6789" t="s">
        <v>32</v>
      </c>
      <c r="C6789" s="201">
        <v>511804</v>
      </c>
      <c r="D6789" t="s">
        <v>342</v>
      </c>
    </row>
    <row r="6790" spans="1:4" x14ac:dyDescent="0.35">
      <c r="A6790" s="202">
        <v>220</v>
      </c>
      <c r="B6790" t="s">
        <v>32</v>
      </c>
      <c r="C6790" s="201">
        <v>512201</v>
      </c>
      <c r="D6790" t="s">
        <v>156</v>
      </c>
    </row>
    <row r="6791" spans="1:4" x14ac:dyDescent="0.35">
      <c r="A6791" s="202">
        <v>220</v>
      </c>
      <c r="B6791" t="s">
        <v>32</v>
      </c>
      <c r="C6791" s="201">
        <v>512202</v>
      </c>
      <c r="D6791" t="s">
        <v>155</v>
      </c>
    </row>
    <row r="6792" spans="1:4" x14ac:dyDescent="0.35">
      <c r="A6792" s="202">
        <v>220</v>
      </c>
      <c r="B6792" t="s">
        <v>32</v>
      </c>
      <c r="C6792" s="201">
        <v>512206</v>
      </c>
      <c r="D6792" t="s">
        <v>154</v>
      </c>
    </row>
    <row r="6793" spans="1:4" x14ac:dyDescent="0.35">
      <c r="A6793" s="202">
        <v>220</v>
      </c>
      <c r="B6793" t="s">
        <v>32</v>
      </c>
      <c r="C6793" s="201">
        <v>512213</v>
      </c>
      <c r="D6793" t="s">
        <v>153</v>
      </c>
    </row>
    <row r="6794" spans="1:4" x14ac:dyDescent="0.35">
      <c r="A6794" s="202">
        <v>220</v>
      </c>
      <c r="B6794" t="s">
        <v>32</v>
      </c>
      <c r="C6794" s="201">
        <v>512601</v>
      </c>
      <c r="D6794" t="s">
        <v>152</v>
      </c>
    </row>
    <row r="6795" spans="1:4" x14ac:dyDescent="0.35">
      <c r="A6795" s="202">
        <v>220</v>
      </c>
      <c r="B6795" t="s">
        <v>32</v>
      </c>
      <c r="C6795" s="201">
        <v>513101</v>
      </c>
      <c r="D6795" t="s">
        <v>336</v>
      </c>
    </row>
    <row r="6796" spans="1:4" x14ac:dyDescent="0.35">
      <c r="A6796" s="202">
        <v>220</v>
      </c>
      <c r="B6796" t="s">
        <v>32</v>
      </c>
      <c r="C6796" s="201">
        <v>513103</v>
      </c>
      <c r="D6796" t="s">
        <v>335</v>
      </c>
    </row>
    <row r="6797" spans="1:4" x14ac:dyDescent="0.35">
      <c r="A6797" s="202">
        <v>220</v>
      </c>
      <c r="B6797" t="s">
        <v>32</v>
      </c>
      <c r="C6797" s="201">
        <v>513104</v>
      </c>
      <c r="D6797" t="s">
        <v>334</v>
      </c>
    </row>
    <row r="6798" spans="1:4" x14ac:dyDescent="0.35">
      <c r="A6798" s="202">
        <v>220</v>
      </c>
      <c r="B6798" t="s">
        <v>32</v>
      </c>
      <c r="C6798" s="201">
        <v>513501</v>
      </c>
      <c r="D6798" t="s">
        <v>150</v>
      </c>
    </row>
    <row r="6799" spans="1:4" x14ac:dyDescent="0.35">
      <c r="A6799" s="202">
        <v>220</v>
      </c>
      <c r="B6799" t="s">
        <v>32</v>
      </c>
      <c r="C6799" s="201">
        <v>513502</v>
      </c>
      <c r="D6799" t="s">
        <v>149</v>
      </c>
    </row>
    <row r="6800" spans="1:4" x14ac:dyDescent="0.35">
      <c r="A6800" s="202">
        <v>220</v>
      </c>
      <c r="B6800" t="s">
        <v>32</v>
      </c>
      <c r="C6800" s="201">
        <v>513503</v>
      </c>
      <c r="D6800" t="s">
        <v>148</v>
      </c>
    </row>
    <row r="6801" spans="1:4" x14ac:dyDescent="0.35">
      <c r="A6801" s="202">
        <v>220</v>
      </c>
      <c r="B6801" t="s">
        <v>32</v>
      </c>
      <c r="C6801" s="201">
        <v>513599</v>
      </c>
      <c r="D6801" t="s">
        <v>147</v>
      </c>
    </row>
    <row r="6802" spans="1:4" x14ac:dyDescent="0.35">
      <c r="A6802" s="202">
        <v>220</v>
      </c>
      <c r="B6802" t="s">
        <v>32</v>
      </c>
      <c r="C6802" s="201">
        <v>513602</v>
      </c>
      <c r="D6802" t="s">
        <v>413</v>
      </c>
    </row>
    <row r="6803" spans="1:4" x14ac:dyDescent="0.35">
      <c r="A6803" s="202">
        <v>220</v>
      </c>
      <c r="B6803" t="s">
        <v>32</v>
      </c>
      <c r="C6803" s="201">
        <v>513801</v>
      </c>
      <c r="D6803" t="s">
        <v>146</v>
      </c>
    </row>
    <row r="6804" spans="1:4" x14ac:dyDescent="0.35">
      <c r="A6804" s="202">
        <v>220</v>
      </c>
      <c r="B6804" t="s">
        <v>32</v>
      </c>
      <c r="C6804" s="201">
        <v>513902</v>
      </c>
      <c r="D6804" t="s">
        <v>145</v>
      </c>
    </row>
    <row r="6805" spans="1:4" x14ac:dyDescent="0.35">
      <c r="A6805" s="202">
        <v>220</v>
      </c>
      <c r="B6805" t="s">
        <v>32</v>
      </c>
      <c r="C6805" s="201">
        <v>513999</v>
      </c>
      <c r="D6805" t="s">
        <v>144</v>
      </c>
    </row>
    <row r="6806" spans="1:4" x14ac:dyDescent="0.35">
      <c r="A6806" s="202">
        <v>220</v>
      </c>
      <c r="B6806" t="s">
        <v>32</v>
      </c>
      <c r="C6806" s="201">
        <v>520201</v>
      </c>
      <c r="D6806" t="s">
        <v>143</v>
      </c>
    </row>
    <row r="6807" spans="1:4" x14ac:dyDescent="0.35">
      <c r="A6807" s="202">
        <v>220</v>
      </c>
      <c r="B6807" t="s">
        <v>32</v>
      </c>
      <c r="C6807" s="201">
        <v>520203</v>
      </c>
      <c r="D6807" t="s">
        <v>142</v>
      </c>
    </row>
    <row r="6808" spans="1:4" x14ac:dyDescent="0.35">
      <c r="A6808" s="202">
        <v>220</v>
      </c>
      <c r="B6808" t="s">
        <v>32</v>
      </c>
      <c r="C6808" s="201">
        <v>520205</v>
      </c>
      <c r="D6808" t="s">
        <v>140</v>
      </c>
    </row>
    <row r="6809" spans="1:4" x14ac:dyDescent="0.35">
      <c r="A6809" s="202">
        <v>220</v>
      </c>
      <c r="B6809" t="s">
        <v>32</v>
      </c>
      <c r="C6809" s="201">
        <v>520213</v>
      </c>
      <c r="D6809" t="s">
        <v>137</v>
      </c>
    </row>
    <row r="6810" spans="1:4" x14ac:dyDescent="0.35">
      <c r="A6810" s="202">
        <v>220</v>
      </c>
      <c r="B6810" t="s">
        <v>32</v>
      </c>
      <c r="C6810" s="201">
        <v>520216</v>
      </c>
      <c r="D6810" t="s">
        <v>136</v>
      </c>
    </row>
    <row r="6811" spans="1:4" x14ac:dyDescent="0.35">
      <c r="A6811" s="202">
        <v>220</v>
      </c>
      <c r="B6811" t="s">
        <v>32</v>
      </c>
      <c r="C6811" s="201">
        <v>520406</v>
      </c>
      <c r="D6811" t="s">
        <v>331</v>
      </c>
    </row>
    <row r="6812" spans="1:4" x14ac:dyDescent="0.35">
      <c r="A6812" s="202">
        <v>220</v>
      </c>
      <c r="B6812" t="s">
        <v>32</v>
      </c>
      <c r="C6812" s="201">
        <v>520408</v>
      </c>
      <c r="D6812" t="s">
        <v>330</v>
      </c>
    </row>
    <row r="6813" spans="1:4" x14ac:dyDescent="0.35">
      <c r="A6813" s="202">
        <v>220</v>
      </c>
      <c r="B6813" t="s">
        <v>32</v>
      </c>
      <c r="C6813" s="201">
        <v>520409</v>
      </c>
      <c r="D6813" t="s">
        <v>430</v>
      </c>
    </row>
    <row r="6814" spans="1:4" x14ac:dyDescent="0.35">
      <c r="A6814" s="202">
        <v>220</v>
      </c>
      <c r="B6814" t="s">
        <v>32</v>
      </c>
      <c r="C6814" s="201">
        <v>520410</v>
      </c>
      <c r="D6814" t="s">
        <v>329</v>
      </c>
    </row>
    <row r="6815" spans="1:4" x14ac:dyDescent="0.35">
      <c r="A6815" s="202">
        <v>220</v>
      </c>
      <c r="B6815" t="s">
        <v>32</v>
      </c>
      <c r="C6815" s="201">
        <v>520411</v>
      </c>
      <c r="D6815" t="s">
        <v>328</v>
      </c>
    </row>
    <row r="6816" spans="1:4" x14ac:dyDescent="0.35">
      <c r="A6816" s="202">
        <v>220</v>
      </c>
      <c r="B6816" t="s">
        <v>32</v>
      </c>
      <c r="C6816" s="201">
        <v>520901</v>
      </c>
      <c r="D6816" t="s">
        <v>133</v>
      </c>
    </row>
    <row r="6817" spans="1:4" x14ac:dyDescent="0.35">
      <c r="A6817" s="202">
        <v>220</v>
      </c>
      <c r="B6817" t="s">
        <v>32</v>
      </c>
      <c r="C6817" s="201">
        <v>520904</v>
      </c>
      <c r="D6817" t="s">
        <v>132</v>
      </c>
    </row>
    <row r="6818" spans="1:4" x14ac:dyDescent="0.35">
      <c r="A6818" s="202">
        <v>220</v>
      </c>
      <c r="B6818" t="s">
        <v>32</v>
      </c>
      <c r="C6818" s="201">
        <v>520905</v>
      </c>
      <c r="D6818" t="s">
        <v>131</v>
      </c>
    </row>
    <row r="6819" spans="1:4" x14ac:dyDescent="0.35">
      <c r="A6819" s="202">
        <v>220</v>
      </c>
      <c r="B6819" t="s">
        <v>32</v>
      </c>
      <c r="C6819" s="201">
        <v>520906</v>
      </c>
      <c r="D6819" t="s">
        <v>130</v>
      </c>
    </row>
    <row r="6820" spans="1:4" x14ac:dyDescent="0.35">
      <c r="A6820" s="202">
        <v>220</v>
      </c>
      <c r="B6820" t="s">
        <v>32</v>
      </c>
      <c r="C6820" s="201">
        <v>520907</v>
      </c>
      <c r="D6820" t="s">
        <v>326</v>
      </c>
    </row>
    <row r="6821" spans="1:4" x14ac:dyDescent="0.35">
      <c r="A6821" s="202">
        <v>220</v>
      </c>
      <c r="B6821" t="s">
        <v>32</v>
      </c>
      <c r="C6821" s="201">
        <v>520909</v>
      </c>
      <c r="D6821" t="s">
        <v>129</v>
      </c>
    </row>
    <row r="6822" spans="1:4" x14ac:dyDescent="0.35">
      <c r="A6822" s="202">
        <v>220</v>
      </c>
      <c r="B6822" t="s">
        <v>32</v>
      </c>
      <c r="C6822" s="201">
        <v>520910</v>
      </c>
      <c r="D6822" t="s">
        <v>128</v>
      </c>
    </row>
    <row r="6823" spans="1:4" x14ac:dyDescent="0.35">
      <c r="A6823" s="202">
        <v>220</v>
      </c>
      <c r="B6823" t="s">
        <v>32</v>
      </c>
      <c r="C6823" s="201">
        <v>520999</v>
      </c>
      <c r="D6823" t="s">
        <v>127</v>
      </c>
    </row>
    <row r="6824" spans="1:4" x14ac:dyDescent="0.35">
      <c r="A6824" s="202">
        <v>220</v>
      </c>
      <c r="B6824" t="s">
        <v>32</v>
      </c>
      <c r="C6824" s="201">
        <v>521001</v>
      </c>
      <c r="D6824" t="s">
        <v>126</v>
      </c>
    </row>
    <row r="6825" spans="1:4" x14ac:dyDescent="0.35">
      <c r="A6825" s="202">
        <v>220</v>
      </c>
      <c r="B6825" t="s">
        <v>32</v>
      </c>
      <c r="C6825" s="201">
        <v>521401</v>
      </c>
      <c r="D6825" t="s">
        <v>125</v>
      </c>
    </row>
    <row r="6826" spans="1:4" x14ac:dyDescent="0.35">
      <c r="A6826" s="202">
        <v>220</v>
      </c>
      <c r="B6826" t="s">
        <v>32</v>
      </c>
      <c r="C6826" s="201">
        <v>521501</v>
      </c>
      <c r="D6826" t="s">
        <v>324</v>
      </c>
    </row>
    <row r="6827" spans="1:4" x14ac:dyDescent="0.35">
      <c r="A6827" s="202">
        <v>220</v>
      </c>
      <c r="B6827" t="s">
        <v>32</v>
      </c>
      <c r="C6827" s="201">
        <v>521803</v>
      </c>
      <c r="D6827" t="s">
        <v>124</v>
      </c>
    </row>
    <row r="6828" spans="1:4" x14ac:dyDescent="0.35">
      <c r="A6828" s="202">
        <v>220</v>
      </c>
      <c r="B6828" t="s">
        <v>32</v>
      </c>
      <c r="C6828" s="201">
        <v>521804</v>
      </c>
      <c r="D6828" t="s">
        <v>123</v>
      </c>
    </row>
    <row r="6829" spans="1:4" x14ac:dyDescent="0.35">
      <c r="A6829" s="202">
        <v>220</v>
      </c>
      <c r="B6829" t="s">
        <v>32</v>
      </c>
      <c r="C6829" s="201">
        <v>521903</v>
      </c>
      <c r="D6829" t="s">
        <v>412</v>
      </c>
    </row>
    <row r="6830" spans="1:4" x14ac:dyDescent="0.35">
      <c r="A6830" s="202">
        <v>220</v>
      </c>
      <c r="B6830" t="s">
        <v>32</v>
      </c>
      <c r="C6830" s="201">
        <v>999999</v>
      </c>
      <c r="D6830" t="s">
        <v>120</v>
      </c>
    </row>
    <row r="6831" spans="1:4" x14ac:dyDescent="0.35">
      <c r="A6831" s="202">
        <v>200</v>
      </c>
      <c r="B6831" t="s">
        <v>33</v>
      </c>
      <c r="C6831" s="203" t="s">
        <v>411</v>
      </c>
      <c r="D6831" t="s">
        <v>410</v>
      </c>
    </row>
    <row r="6832" spans="1:4" x14ac:dyDescent="0.35">
      <c r="A6832" s="202">
        <v>200</v>
      </c>
      <c r="B6832" t="s">
        <v>33</v>
      </c>
      <c r="C6832" s="203" t="s">
        <v>320</v>
      </c>
      <c r="D6832" t="s">
        <v>319</v>
      </c>
    </row>
    <row r="6833" spans="1:4" x14ac:dyDescent="0.35">
      <c r="A6833" s="202">
        <v>200</v>
      </c>
      <c r="B6833" t="s">
        <v>33</v>
      </c>
      <c r="C6833" s="203" t="s">
        <v>453</v>
      </c>
      <c r="D6833" t="s">
        <v>452</v>
      </c>
    </row>
    <row r="6834" spans="1:4" x14ac:dyDescent="0.35">
      <c r="A6834" s="202">
        <v>200</v>
      </c>
      <c r="B6834" t="s">
        <v>33</v>
      </c>
      <c r="C6834" s="203" t="s">
        <v>451</v>
      </c>
      <c r="D6834" t="s">
        <v>450</v>
      </c>
    </row>
    <row r="6835" spans="1:4" x14ac:dyDescent="0.35">
      <c r="A6835" s="202">
        <v>200</v>
      </c>
      <c r="B6835" t="s">
        <v>33</v>
      </c>
      <c r="C6835" s="203" t="s">
        <v>449</v>
      </c>
      <c r="D6835" t="s">
        <v>448</v>
      </c>
    </row>
    <row r="6836" spans="1:4" x14ac:dyDescent="0.35">
      <c r="A6836" s="202">
        <v>200</v>
      </c>
      <c r="B6836" t="s">
        <v>33</v>
      </c>
      <c r="C6836" s="203" t="s">
        <v>447</v>
      </c>
      <c r="D6836" t="s">
        <v>446</v>
      </c>
    </row>
    <row r="6837" spans="1:4" x14ac:dyDescent="0.35">
      <c r="A6837" s="202">
        <v>200</v>
      </c>
      <c r="B6837" t="s">
        <v>33</v>
      </c>
      <c r="C6837" s="203" t="s">
        <v>445</v>
      </c>
      <c r="D6837" t="s">
        <v>444</v>
      </c>
    </row>
    <row r="6838" spans="1:4" x14ac:dyDescent="0.35">
      <c r="A6838" s="202">
        <v>200</v>
      </c>
      <c r="B6838" t="s">
        <v>33</v>
      </c>
      <c r="C6838" s="203" t="s">
        <v>443</v>
      </c>
      <c r="D6838" t="s">
        <v>442</v>
      </c>
    </row>
    <row r="6839" spans="1:4" x14ac:dyDescent="0.35">
      <c r="A6839" s="202">
        <v>200</v>
      </c>
      <c r="B6839" t="s">
        <v>33</v>
      </c>
      <c r="C6839" s="203" t="s">
        <v>310</v>
      </c>
      <c r="D6839" t="s">
        <v>309</v>
      </c>
    </row>
    <row r="6840" spans="1:4" x14ac:dyDescent="0.35">
      <c r="A6840" s="202">
        <v>200</v>
      </c>
      <c r="B6840" t="s">
        <v>33</v>
      </c>
      <c r="C6840" s="203" t="s">
        <v>304</v>
      </c>
      <c r="D6840" t="s">
        <v>303</v>
      </c>
    </row>
    <row r="6841" spans="1:4" x14ac:dyDescent="0.35">
      <c r="A6841" s="202">
        <v>200</v>
      </c>
      <c r="B6841" t="s">
        <v>33</v>
      </c>
      <c r="C6841" s="203" t="s">
        <v>405</v>
      </c>
      <c r="D6841" t="s">
        <v>404</v>
      </c>
    </row>
    <row r="6842" spans="1:4" x14ac:dyDescent="0.35">
      <c r="A6842" s="202">
        <v>200</v>
      </c>
      <c r="B6842" t="s">
        <v>33</v>
      </c>
      <c r="C6842" s="203" t="s">
        <v>403</v>
      </c>
      <c r="D6842" t="s">
        <v>402</v>
      </c>
    </row>
    <row r="6843" spans="1:4" x14ac:dyDescent="0.35">
      <c r="A6843" s="202">
        <v>200</v>
      </c>
      <c r="B6843" t="s">
        <v>33</v>
      </c>
      <c r="C6843" s="203" t="s">
        <v>302</v>
      </c>
      <c r="D6843" t="s">
        <v>301</v>
      </c>
    </row>
    <row r="6844" spans="1:4" x14ac:dyDescent="0.35">
      <c r="A6844" s="202">
        <v>200</v>
      </c>
      <c r="B6844" t="s">
        <v>33</v>
      </c>
      <c r="C6844" s="203" t="s">
        <v>300</v>
      </c>
      <c r="D6844" t="s">
        <v>299</v>
      </c>
    </row>
    <row r="6845" spans="1:4" x14ac:dyDescent="0.35">
      <c r="A6845" s="202">
        <v>200</v>
      </c>
      <c r="B6845" t="s">
        <v>33</v>
      </c>
      <c r="C6845" s="203" t="s">
        <v>401</v>
      </c>
      <c r="D6845" t="s">
        <v>400</v>
      </c>
    </row>
    <row r="6846" spans="1:4" x14ac:dyDescent="0.35">
      <c r="A6846" s="202">
        <v>200</v>
      </c>
      <c r="B6846" t="s">
        <v>33</v>
      </c>
      <c r="C6846" s="203" t="s">
        <v>397</v>
      </c>
      <c r="D6846" t="s">
        <v>396</v>
      </c>
    </row>
    <row r="6847" spans="1:4" x14ac:dyDescent="0.35">
      <c r="A6847" s="202">
        <v>200</v>
      </c>
      <c r="B6847" t="s">
        <v>33</v>
      </c>
      <c r="C6847" s="201">
        <v>110103</v>
      </c>
      <c r="D6847" t="s">
        <v>292</v>
      </c>
    </row>
    <row r="6848" spans="1:4" x14ac:dyDescent="0.35">
      <c r="A6848" s="202">
        <v>200</v>
      </c>
      <c r="B6848" t="s">
        <v>33</v>
      </c>
      <c r="C6848" s="201">
        <v>110201</v>
      </c>
      <c r="D6848" t="s">
        <v>291</v>
      </c>
    </row>
    <row r="6849" spans="1:4" x14ac:dyDescent="0.35">
      <c r="A6849" s="202">
        <v>200</v>
      </c>
      <c r="B6849" t="s">
        <v>33</v>
      </c>
      <c r="C6849" s="201">
        <v>110202</v>
      </c>
      <c r="D6849" t="s">
        <v>290</v>
      </c>
    </row>
    <row r="6850" spans="1:4" x14ac:dyDescent="0.35">
      <c r="A6850" s="202">
        <v>200</v>
      </c>
      <c r="B6850" t="s">
        <v>33</v>
      </c>
      <c r="C6850" s="201">
        <v>110301</v>
      </c>
      <c r="D6850" t="s">
        <v>289</v>
      </c>
    </row>
    <row r="6851" spans="1:4" x14ac:dyDescent="0.35">
      <c r="A6851" s="202">
        <v>200</v>
      </c>
      <c r="B6851" t="s">
        <v>33</v>
      </c>
      <c r="C6851" s="201">
        <v>110501</v>
      </c>
      <c r="D6851" t="s">
        <v>395</v>
      </c>
    </row>
    <row r="6852" spans="1:4" x14ac:dyDescent="0.35">
      <c r="A6852" s="202">
        <v>200</v>
      </c>
      <c r="B6852" t="s">
        <v>33</v>
      </c>
      <c r="C6852" s="201">
        <v>110701</v>
      </c>
      <c r="D6852" t="s">
        <v>394</v>
      </c>
    </row>
    <row r="6853" spans="1:4" x14ac:dyDescent="0.35">
      <c r="A6853" s="202">
        <v>200</v>
      </c>
      <c r="B6853" t="s">
        <v>33</v>
      </c>
      <c r="C6853" s="201">
        <v>110802</v>
      </c>
      <c r="D6853" t="s">
        <v>288</v>
      </c>
    </row>
    <row r="6854" spans="1:4" x14ac:dyDescent="0.35">
      <c r="A6854" s="202">
        <v>200</v>
      </c>
      <c r="B6854" t="s">
        <v>33</v>
      </c>
      <c r="C6854" s="201">
        <v>110901</v>
      </c>
      <c r="D6854" t="s">
        <v>393</v>
      </c>
    </row>
    <row r="6855" spans="1:4" x14ac:dyDescent="0.35">
      <c r="A6855" s="202">
        <v>200</v>
      </c>
      <c r="B6855" t="s">
        <v>33</v>
      </c>
      <c r="C6855" s="201">
        <v>110902</v>
      </c>
      <c r="D6855" t="s">
        <v>392</v>
      </c>
    </row>
    <row r="6856" spans="1:4" x14ac:dyDescent="0.35">
      <c r="A6856" s="202">
        <v>200</v>
      </c>
      <c r="B6856" t="s">
        <v>33</v>
      </c>
      <c r="C6856" s="201">
        <v>111001</v>
      </c>
      <c r="D6856" t="s">
        <v>287</v>
      </c>
    </row>
    <row r="6857" spans="1:4" x14ac:dyDescent="0.35">
      <c r="A6857" s="202">
        <v>200</v>
      </c>
      <c r="B6857" t="s">
        <v>33</v>
      </c>
      <c r="C6857" s="201">
        <v>111002</v>
      </c>
      <c r="D6857" t="s">
        <v>286</v>
      </c>
    </row>
    <row r="6858" spans="1:4" x14ac:dyDescent="0.35">
      <c r="A6858" s="202">
        <v>200</v>
      </c>
      <c r="B6858" t="s">
        <v>33</v>
      </c>
      <c r="C6858" s="201">
        <v>111003</v>
      </c>
      <c r="D6858" t="s">
        <v>285</v>
      </c>
    </row>
    <row r="6859" spans="1:4" x14ac:dyDescent="0.35">
      <c r="A6859" s="202">
        <v>200</v>
      </c>
      <c r="B6859" t="s">
        <v>33</v>
      </c>
      <c r="C6859" s="201">
        <v>111006</v>
      </c>
      <c r="D6859" t="s">
        <v>284</v>
      </c>
    </row>
    <row r="6860" spans="1:4" x14ac:dyDescent="0.35">
      <c r="A6860" s="202">
        <v>200</v>
      </c>
      <c r="B6860" t="s">
        <v>33</v>
      </c>
      <c r="C6860" s="201">
        <v>120401</v>
      </c>
      <c r="D6860" t="s">
        <v>283</v>
      </c>
    </row>
    <row r="6861" spans="1:4" x14ac:dyDescent="0.35">
      <c r="A6861" s="202">
        <v>200</v>
      </c>
      <c r="B6861" t="s">
        <v>33</v>
      </c>
      <c r="C6861" s="201">
        <v>120404</v>
      </c>
      <c r="D6861" t="s">
        <v>282</v>
      </c>
    </row>
    <row r="6862" spans="1:4" x14ac:dyDescent="0.35">
      <c r="A6862" s="202">
        <v>200</v>
      </c>
      <c r="B6862" t="s">
        <v>33</v>
      </c>
      <c r="C6862" s="201">
        <v>120406</v>
      </c>
      <c r="D6862" t="s">
        <v>281</v>
      </c>
    </row>
    <row r="6863" spans="1:4" x14ac:dyDescent="0.35">
      <c r="A6863" s="202">
        <v>200</v>
      </c>
      <c r="B6863" t="s">
        <v>33</v>
      </c>
      <c r="C6863" s="201">
        <v>120407</v>
      </c>
      <c r="D6863" t="s">
        <v>280</v>
      </c>
    </row>
    <row r="6864" spans="1:4" x14ac:dyDescent="0.35">
      <c r="A6864" s="202">
        <v>200</v>
      </c>
      <c r="B6864" t="s">
        <v>33</v>
      </c>
      <c r="C6864" s="201">
        <v>120411</v>
      </c>
      <c r="D6864" t="s">
        <v>279</v>
      </c>
    </row>
    <row r="6865" spans="1:4" x14ac:dyDescent="0.35">
      <c r="A6865" s="202">
        <v>200</v>
      </c>
      <c r="B6865" t="s">
        <v>33</v>
      </c>
      <c r="C6865" s="201">
        <v>120412</v>
      </c>
      <c r="D6865" t="s">
        <v>278</v>
      </c>
    </row>
    <row r="6866" spans="1:4" x14ac:dyDescent="0.35">
      <c r="A6866" s="202">
        <v>200</v>
      </c>
      <c r="B6866" t="s">
        <v>33</v>
      </c>
      <c r="C6866" s="201">
        <v>120413</v>
      </c>
      <c r="D6866" t="s">
        <v>277</v>
      </c>
    </row>
    <row r="6867" spans="1:4" x14ac:dyDescent="0.35">
      <c r="A6867" s="202">
        <v>200</v>
      </c>
      <c r="B6867" t="s">
        <v>33</v>
      </c>
      <c r="C6867" s="201">
        <v>120499</v>
      </c>
      <c r="D6867" t="s">
        <v>276</v>
      </c>
    </row>
    <row r="6868" spans="1:4" x14ac:dyDescent="0.35">
      <c r="A6868" s="202">
        <v>200</v>
      </c>
      <c r="B6868" t="s">
        <v>33</v>
      </c>
      <c r="C6868" s="201">
        <v>120500</v>
      </c>
      <c r="D6868" t="s">
        <v>275</v>
      </c>
    </row>
    <row r="6869" spans="1:4" x14ac:dyDescent="0.35">
      <c r="A6869" s="202">
        <v>200</v>
      </c>
      <c r="B6869" t="s">
        <v>33</v>
      </c>
      <c r="C6869" s="201">
        <v>120501</v>
      </c>
      <c r="D6869" t="s">
        <v>274</v>
      </c>
    </row>
    <row r="6870" spans="1:4" x14ac:dyDescent="0.35">
      <c r="A6870" s="202">
        <v>200</v>
      </c>
      <c r="B6870" t="s">
        <v>33</v>
      </c>
      <c r="C6870" s="201">
        <v>120503</v>
      </c>
      <c r="D6870" t="s">
        <v>273</v>
      </c>
    </row>
    <row r="6871" spans="1:4" x14ac:dyDescent="0.35">
      <c r="A6871" s="202">
        <v>200</v>
      </c>
      <c r="B6871" t="s">
        <v>33</v>
      </c>
      <c r="C6871" s="201">
        <v>120504</v>
      </c>
      <c r="D6871" t="s">
        <v>272</v>
      </c>
    </row>
    <row r="6872" spans="1:4" x14ac:dyDescent="0.35">
      <c r="A6872" s="202">
        <v>200</v>
      </c>
      <c r="B6872" t="s">
        <v>33</v>
      </c>
      <c r="C6872" s="201">
        <v>120507</v>
      </c>
      <c r="D6872" t="s">
        <v>271</v>
      </c>
    </row>
    <row r="6873" spans="1:4" x14ac:dyDescent="0.35">
      <c r="A6873" s="202">
        <v>200</v>
      </c>
      <c r="B6873" t="s">
        <v>33</v>
      </c>
      <c r="C6873" s="201">
        <v>120509</v>
      </c>
      <c r="D6873" t="s">
        <v>270</v>
      </c>
    </row>
    <row r="6874" spans="1:4" x14ac:dyDescent="0.35">
      <c r="A6874" s="202">
        <v>200</v>
      </c>
      <c r="B6874" t="s">
        <v>33</v>
      </c>
      <c r="C6874" s="201">
        <v>120510</v>
      </c>
      <c r="D6874" t="s">
        <v>269</v>
      </c>
    </row>
    <row r="6875" spans="1:4" x14ac:dyDescent="0.35">
      <c r="A6875" s="202">
        <v>200</v>
      </c>
      <c r="B6875" t="s">
        <v>33</v>
      </c>
      <c r="C6875" s="201">
        <v>131102</v>
      </c>
      <c r="D6875" t="s">
        <v>268</v>
      </c>
    </row>
    <row r="6876" spans="1:4" x14ac:dyDescent="0.35">
      <c r="A6876" s="202">
        <v>200</v>
      </c>
      <c r="B6876" t="s">
        <v>33</v>
      </c>
      <c r="C6876" s="201">
        <v>131199</v>
      </c>
      <c r="D6876" t="s">
        <v>267</v>
      </c>
    </row>
    <row r="6877" spans="1:4" x14ac:dyDescent="0.35">
      <c r="A6877" s="202">
        <v>200</v>
      </c>
      <c r="B6877" t="s">
        <v>33</v>
      </c>
      <c r="C6877" s="201">
        <v>131201</v>
      </c>
      <c r="D6877" t="s">
        <v>388</v>
      </c>
    </row>
    <row r="6878" spans="1:4" x14ac:dyDescent="0.35">
      <c r="A6878" s="202">
        <v>200</v>
      </c>
      <c r="B6878" t="s">
        <v>33</v>
      </c>
      <c r="C6878" s="201">
        <v>131211</v>
      </c>
      <c r="D6878" t="s">
        <v>382</v>
      </c>
    </row>
    <row r="6879" spans="1:4" x14ac:dyDescent="0.35">
      <c r="A6879" s="202">
        <v>200</v>
      </c>
      <c r="B6879" t="s">
        <v>33</v>
      </c>
      <c r="C6879" s="201">
        <v>131314</v>
      </c>
      <c r="D6879" t="s">
        <v>425</v>
      </c>
    </row>
    <row r="6880" spans="1:4" x14ac:dyDescent="0.35">
      <c r="A6880" s="202">
        <v>200</v>
      </c>
      <c r="B6880" t="s">
        <v>33</v>
      </c>
      <c r="C6880" s="201">
        <v>150001</v>
      </c>
      <c r="D6880" t="s">
        <v>441</v>
      </c>
    </row>
    <row r="6881" spans="1:4" x14ac:dyDescent="0.35">
      <c r="A6881" s="202">
        <v>200</v>
      </c>
      <c r="B6881" t="s">
        <v>33</v>
      </c>
      <c r="C6881" s="201">
        <v>150401</v>
      </c>
      <c r="D6881" t="s">
        <v>375</v>
      </c>
    </row>
    <row r="6882" spans="1:4" x14ac:dyDescent="0.35">
      <c r="A6882" s="202">
        <v>200</v>
      </c>
      <c r="B6882" t="s">
        <v>33</v>
      </c>
      <c r="C6882" s="201">
        <v>150612</v>
      </c>
      <c r="D6882" t="s">
        <v>440</v>
      </c>
    </row>
    <row r="6883" spans="1:4" x14ac:dyDescent="0.35">
      <c r="A6883" s="202">
        <v>200</v>
      </c>
      <c r="B6883" t="s">
        <v>33</v>
      </c>
      <c r="C6883" s="201">
        <v>150613</v>
      </c>
      <c r="D6883" t="s">
        <v>439</v>
      </c>
    </row>
    <row r="6884" spans="1:4" x14ac:dyDescent="0.35">
      <c r="A6884" s="202">
        <v>200</v>
      </c>
      <c r="B6884" t="s">
        <v>33</v>
      </c>
      <c r="C6884" s="201">
        <v>150699</v>
      </c>
      <c r="D6884" t="s">
        <v>438</v>
      </c>
    </row>
    <row r="6885" spans="1:4" x14ac:dyDescent="0.35">
      <c r="A6885" s="202">
        <v>200</v>
      </c>
      <c r="B6885" t="s">
        <v>33</v>
      </c>
      <c r="C6885" s="201">
        <v>150701</v>
      </c>
      <c r="D6885" t="s">
        <v>262</v>
      </c>
    </row>
    <row r="6886" spans="1:4" x14ac:dyDescent="0.35">
      <c r="A6886" s="202">
        <v>200</v>
      </c>
      <c r="B6886" t="s">
        <v>33</v>
      </c>
      <c r="C6886" s="201">
        <v>150703</v>
      </c>
      <c r="D6886" t="s">
        <v>437</v>
      </c>
    </row>
    <row r="6887" spans="1:4" x14ac:dyDescent="0.35">
      <c r="A6887" s="202">
        <v>200</v>
      </c>
      <c r="B6887" t="s">
        <v>33</v>
      </c>
      <c r="C6887" s="201">
        <v>150705</v>
      </c>
      <c r="D6887" t="s">
        <v>261</v>
      </c>
    </row>
    <row r="6888" spans="1:4" x14ac:dyDescent="0.35">
      <c r="A6888" s="202">
        <v>200</v>
      </c>
      <c r="B6888" t="s">
        <v>33</v>
      </c>
      <c r="C6888" s="201">
        <v>151501</v>
      </c>
      <c r="D6888" t="s">
        <v>436</v>
      </c>
    </row>
    <row r="6889" spans="1:4" x14ac:dyDescent="0.35">
      <c r="A6889" s="202">
        <v>200</v>
      </c>
      <c r="B6889" t="s">
        <v>33</v>
      </c>
      <c r="C6889" s="201">
        <v>151503</v>
      </c>
      <c r="D6889" t="s">
        <v>435</v>
      </c>
    </row>
    <row r="6890" spans="1:4" x14ac:dyDescent="0.35">
      <c r="A6890" s="202">
        <v>200</v>
      </c>
      <c r="B6890" t="s">
        <v>33</v>
      </c>
      <c r="C6890" s="201">
        <v>190505</v>
      </c>
      <c r="D6890" t="s">
        <v>252</v>
      </c>
    </row>
    <row r="6891" spans="1:4" x14ac:dyDescent="0.35">
      <c r="A6891" s="202">
        <v>200</v>
      </c>
      <c r="B6891" t="s">
        <v>33</v>
      </c>
      <c r="C6891" s="201">
        <v>302502</v>
      </c>
      <c r="D6891" t="s">
        <v>368</v>
      </c>
    </row>
    <row r="6892" spans="1:4" x14ac:dyDescent="0.35">
      <c r="A6892" s="202">
        <v>200</v>
      </c>
      <c r="B6892" t="s">
        <v>33</v>
      </c>
      <c r="C6892" s="201">
        <v>310302</v>
      </c>
      <c r="D6892" t="s">
        <v>434</v>
      </c>
    </row>
    <row r="6893" spans="1:4" x14ac:dyDescent="0.35">
      <c r="A6893" s="202">
        <v>200</v>
      </c>
      <c r="B6893" t="s">
        <v>33</v>
      </c>
      <c r="C6893" s="201">
        <v>310501</v>
      </c>
      <c r="D6893" t="s">
        <v>423</v>
      </c>
    </row>
    <row r="6894" spans="1:4" x14ac:dyDescent="0.35">
      <c r="A6894" s="202">
        <v>200</v>
      </c>
      <c r="B6894" t="s">
        <v>33</v>
      </c>
      <c r="C6894" s="201">
        <v>310504</v>
      </c>
      <c r="D6894" t="s">
        <v>422</v>
      </c>
    </row>
    <row r="6895" spans="1:4" x14ac:dyDescent="0.35">
      <c r="A6895" s="202">
        <v>200</v>
      </c>
      <c r="B6895" t="s">
        <v>33</v>
      </c>
      <c r="C6895" s="201">
        <v>310507</v>
      </c>
      <c r="D6895" t="s">
        <v>421</v>
      </c>
    </row>
    <row r="6896" spans="1:4" x14ac:dyDescent="0.35">
      <c r="A6896" s="202">
        <v>200</v>
      </c>
      <c r="B6896" t="s">
        <v>33</v>
      </c>
      <c r="C6896" s="201">
        <v>430109</v>
      </c>
      <c r="D6896" t="s">
        <v>364</v>
      </c>
    </row>
    <row r="6897" spans="1:4" x14ac:dyDescent="0.35">
      <c r="A6897" s="202">
        <v>200</v>
      </c>
      <c r="B6897" t="s">
        <v>33</v>
      </c>
      <c r="C6897" s="201">
        <v>440000</v>
      </c>
      <c r="D6897" t="s">
        <v>220</v>
      </c>
    </row>
    <row r="6898" spans="1:4" x14ac:dyDescent="0.35">
      <c r="A6898" s="202">
        <v>200</v>
      </c>
      <c r="B6898" t="s">
        <v>33</v>
      </c>
      <c r="C6898" s="201">
        <v>460301</v>
      </c>
      <c r="D6898" t="s">
        <v>219</v>
      </c>
    </row>
    <row r="6899" spans="1:4" x14ac:dyDescent="0.35">
      <c r="A6899" s="202">
        <v>200</v>
      </c>
      <c r="B6899" t="s">
        <v>33</v>
      </c>
      <c r="C6899" s="201">
        <v>460303</v>
      </c>
      <c r="D6899" t="s">
        <v>218</v>
      </c>
    </row>
    <row r="6900" spans="1:4" x14ac:dyDescent="0.35">
      <c r="A6900" s="202">
        <v>200</v>
      </c>
      <c r="B6900" t="s">
        <v>33</v>
      </c>
      <c r="C6900" s="201">
        <v>460401</v>
      </c>
      <c r="D6900" t="s">
        <v>217</v>
      </c>
    </row>
    <row r="6901" spans="1:4" x14ac:dyDescent="0.35">
      <c r="A6901" s="202">
        <v>200</v>
      </c>
      <c r="B6901" t="s">
        <v>33</v>
      </c>
      <c r="C6901" s="201">
        <v>460413</v>
      </c>
      <c r="D6901" t="s">
        <v>433</v>
      </c>
    </row>
    <row r="6902" spans="1:4" x14ac:dyDescent="0.35">
      <c r="A6902" s="202">
        <v>200</v>
      </c>
      <c r="B6902" t="s">
        <v>33</v>
      </c>
      <c r="C6902" s="201">
        <v>470000</v>
      </c>
      <c r="D6902" t="s">
        <v>216</v>
      </c>
    </row>
    <row r="6903" spans="1:4" x14ac:dyDescent="0.35">
      <c r="A6903" s="202">
        <v>200</v>
      </c>
      <c r="B6903" t="s">
        <v>33</v>
      </c>
      <c r="C6903" s="201">
        <v>470403</v>
      </c>
      <c r="D6903" t="s">
        <v>432</v>
      </c>
    </row>
    <row r="6904" spans="1:4" x14ac:dyDescent="0.35">
      <c r="A6904" s="202">
        <v>200</v>
      </c>
      <c r="B6904" t="s">
        <v>33</v>
      </c>
      <c r="C6904" s="201">
        <v>470600</v>
      </c>
      <c r="D6904" t="s">
        <v>211</v>
      </c>
    </row>
    <row r="6905" spans="1:4" x14ac:dyDescent="0.35">
      <c r="A6905" s="202">
        <v>200</v>
      </c>
      <c r="B6905" t="s">
        <v>33</v>
      </c>
      <c r="C6905" s="201">
        <v>470603</v>
      </c>
      <c r="D6905" t="s">
        <v>431</v>
      </c>
    </row>
    <row r="6906" spans="1:4" x14ac:dyDescent="0.35">
      <c r="A6906" s="202">
        <v>200</v>
      </c>
      <c r="B6906" t="s">
        <v>33</v>
      </c>
      <c r="C6906" s="201">
        <v>470605</v>
      </c>
      <c r="D6906" t="s">
        <v>209</v>
      </c>
    </row>
    <row r="6907" spans="1:4" x14ac:dyDescent="0.35">
      <c r="A6907" s="202">
        <v>200</v>
      </c>
      <c r="B6907" t="s">
        <v>33</v>
      </c>
      <c r="C6907" s="201">
        <v>470613</v>
      </c>
      <c r="D6907" t="s">
        <v>205</v>
      </c>
    </row>
    <row r="6908" spans="1:4" x14ac:dyDescent="0.35">
      <c r="A6908" s="202">
        <v>200</v>
      </c>
      <c r="B6908" t="s">
        <v>33</v>
      </c>
      <c r="C6908" s="201">
        <v>470617</v>
      </c>
      <c r="D6908" t="s">
        <v>203</v>
      </c>
    </row>
    <row r="6909" spans="1:4" x14ac:dyDescent="0.35">
      <c r="A6909" s="202">
        <v>200</v>
      </c>
      <c r="B6909" t="s">
        <v>33</v>
      </c>
      <c r="C6909" s="201">
        <v>470618</v>
      </c>
      <c r="D6909" t="s">
        <v>202</v>
      </c>
    </row>
    <row r="6910" spans="1:4" x14ac:dyDescent="0.35">
      <c r="A6910" s="202">
        <v>200</v>
      </c>
      <c r="B6910" t="s">
        <v>33</v>
      </c>
      <c r="C6910" s="201">
        <v>470701</v>
      </c>
      <c r="D6910" t="s">
        <v>201</v>
      </c>
    </row>
    <row r="6911" spans="1:4" x14ac:dyDescent="0.35">
      <c r="A6911" s="202">
        <v>200</v>
      </c>
      <c r="B6911" t="s">
        <v>33</v>
      </c>
      <c r="C6911" s="201">
        <v>470703</v>
      </c>
      <c r="D6911" t="s">
        <v>200</v>
      </c>
    </row>
    <row r="6912" spans="1:4" x14ac:dyDescent="0.35">
      <c r="A6912" s="202">
        <v>200</v>
      </c>
      <c r="B6912" t="s">
        <v>33</v>
      </c>
      <c r="C6912" s="201">
        <v>470704</v>
      </c>
      <c r="D6912" t="s">
        <v>199</v>
      </c>
    </row>
    <row r="6913" spans="1:4" x14ac:dyDescent="0.35">
      <c r="A6913" s="202">
        <v>200</v>
      </c>
      <c r="B6913" t="s">
        <v>33</v>
      </c>
      <c r="C6913" s="201">
        <v>470705</v>
      </c>
      <c r="D6913" t="s">
        <v>198</v>
      </c>
    </row>
    <row r="6914" spans="1:4" x14ac:dyDescent="0.35">
      <c r="A6914" s="202">
        <v>200</v>
      </c>
      <c r="B6914" t="s">
        <v>33</v>
      </c>
      <c r="C6914" s="201">
        <v>470706</v>
      </c>
      <c r="D6914" t="s">
        <v>197</v>
      </c>
    </row>
    <row r="6915" spans="1:4" x14ac:dyDescent="0.35">
      <c r="A6915" s="202">
        <v>200</v>
      </c>
      <c r="B6915" t="s">
        <v>33</v>
      </c>
      <c r="C6915" s="201">
        <v>490205</v>
      </c>
      <c r="D6915" t="s">
        <v>192</v>
      </c>
    </row>
    <row r="6916" spans="1:4" x14ac:dyDescent="0.35">
      <c r="A6916" s="202">
        <v>200</v>
      </c>
      <c r="B6916" t="s">
        <v>33</v>
      </c>
      <c r="C6916" s="201">
        <v>510001</v>
      </c>
      <c r="D6916" t="s">
        <v>190</v>
      </c>
    </row>
    <row r="6917" spans="1:4" x14ac:dyDescent="0.35">
      <c r="A6917" s="202">
        <v>200</v>
      </c>
      <c r="B6917" t="s">
        <v>33</v>
      </c>
      <c r="C6917" s="201">
        <v>510701</v>
      </c>
      <c r="D6917" t="s">
        <v>187</v>
      </c>
    </row>
    <row r="6918" spans="1:4" x14ac:dyDescent="0.35">
      <c r="A6918" s="202">
        <v>200</v>
      </c>
      <c r="B6918" t="s">
        <v>33</v>
      </c>
      <c r="C6918" s="201">
        <v>510706</v>
      </c>
      <c r="D6918" t="s">
        <v>185</v>
      </c>
    </row>
    <row r="6919" spans="1:4" x14ac:dyDescent="0.35">
      <c r="A6919" s="202">
        <v>200</v>
      </c>
      <c r="B6919" t="s">
        <v>33</v>
      </c>
      <c r="C6919" s="201">
        <v>510709</v>
      </c>
      <c r="D6919" t="s">
        <v>184</v>
      </c>
    </row>
    <row r="6920" spans="1:4" x14ac:dyDescent="0.35">
      <c r="A6920" s="202">
        <v>200</v>
      </c>
      <c r="B6920" t="s">
        <v>33</v>
      </c>
      <c r="C6920" s="201">
        <v>510710</v>
      </c>
      <c r="D6920" t="s">
        <v>183</v>
      </c>
    </row>
    <row r="6921" spans="1:4" x14ac:dyDescent="0.35">
      <c r="A6921" s="202">
        <v>200</v>
      </c>
      <c r="B6921" t="s">
        <v>33</v>
      </c>
      <c r="C6921" s="201">
        <v>510711</v>
      </c>
      <c r="D6921" t="s">
        <v>182</v>
      </c>
    </row>
    <row r="6922" spans="1:4" x14ac:dyDescent="0.35">
      <c r="A6922" s="202">
        <v>200</v>
      </c>
      <c r="B6922" t="s">
        <v>33</v>
      </c>
      <c r="C6922" s="201">
        <v>510712</v>
      </c>
      <c r="D6922" t="s">
        <v>181</v>
      </c>
    </row>
    <row r="6923" spans="1:4" x14ac:dyDescent="0.35">
      <c r="A6923" s="202">
        <v>200</v>
      </c>
      <c r="B6923" t="s">
        <v>33</v>
      </c>
      <c r="C6923" s="201">
        <v>510714</v>
      </c>
      <c r="D6923" t="s">
        <v>180</v>
      </c>
    </row>
    <row r="6924" spans="1:4" x14ac:dyDescent="0.35">
      <c r="A6924" s="202">
        <v>200</v>
      </c>
      <c r="B6924" t="s">
        <v>33</v>
      </c>
      <c r="C6924" s="201">
        <v>510716</v>
      </c>
      <c r="D6924" t="s">
        <v>179</v>
      </c>
    </row>
    <row r="6925" spans="1:4" x14ac:dyDescent="0.35">
      <c r="A6925" s="202">
        <v>200</v>
      </c>
      <c r="B6925" t="s">
        <v>33</v>
      </c>
      <c r="C6925" s="201">
        <v>510801</v>
      </c>
      <c r="D6925" t="s">
        <v>178</v>
      </c>
    </row>
    <row r="6926" spans="1:4" x14ac:dyDescent="0.35">
      <c r="A6926" s="202">
        <v>200</v>
      </c>
      <c r="B6926" t="s">
        <v>33</v>
      </c>
      <c r="C6926" s="201">
        <v>510803</v>
      </c>
      <c r="D6926" t="s">
        <v>177</v>
      </c>
    </row>
    <row r="6927" spans="1:4" x14ac:dyDescent="0.35">
      <c r="A6927" s="202">
        <v>200</v>
      </c>
      <c r="B6927" t="s">
        <v>33</v>
      </c>
      <c r="C6927" s="201">
        <v>510806</v>
      </c>
      <c r="D6927" t="s">
        <v>175</v>
      </c>
    </row>
    <row r="6928" spans="1:4" x14ac:dyDescent="0.35">
      <c r="A6928" s="202">
        <v>200</v>
      </c>
      <c r="B6928" t="s">
        <v>33</v>
      </c>
      <c r="C6928" s="201">
        <v>510809</v>
      </c>
      <c r="D6928" t="s">
        <v>174</v>
      </c>
    </row>
    <row r="6929" spans="1:4" x14ac:dyDescent="0.35">
      <c r="A6929" s="202">
        <v>200</v>
      </c>
      <c r="B6929" t="s">
        <v>33</v>
      </c>
      <c r="C6929" s="201">
        <v>510811</v>
      </c>
      <c r="D6929" t="s">
        <v>173</v>
      </c>
    </row>
    <row r="6930" spans="1:4" x14ac:dyDescent="0.35">
      <c r="A6930" s="202">
        <v>200</v>
      </c>
      <c r="B6930" t="s">
        <v>33</v>
      </c>
      <c r="C6930" s="201">
        <v>510813</v>
      </c>
      <c r="D6930" t="s">
        <v>172</v>
      </c>
    </row>
    <row r="6931" spans="1:4" x14ac:dyDescent="0.35">
      <c r="A6931" s="202">
        <v>200</v>
      </c>
      <c r="B6931" t="s">
        <v>33</v>
      </c>
      <c r="C6931" s="201">
        <v>510907</v>
      </c>
      <c r="D6931" t="s">
        <v>168</v>
      </c>
    </row>
    <row r="6932" spans="1:4" x14ac:dyDescent="0.35">
      <c r="A6932" s="202">
        <v>200</v>
      </c>
      <c r="B6932" t="s">
        <v>33</v>
      </c>
      <c r="C6932" s="201">
        <v>510908</v>
      </c>
      <c r="D6932" t="s">
        <v>167</v>
      </c>
    </row>
    <row r="6933" spans="1:4" x14ac:dyDescent="0.35">
      <c r="A6933" s="202">
        <v>200</v>
      </c>
      <c r="B6933" t="s">
        <v>33</v>
      </c>
      <c r="C6933" s="201">
        <v>510909</v>
      </c>
      <c r="D6933" t="s">
        <v>166</v>
      </c>
    </row>
    <row r="6934" spans="1:4" x14ac:dyDescent="0.35">
      <c r="A6934" s="202">
        <v>200</v>
      </c>
      <c r="B6934" t="s">
        <v>33</v>
      </c>
      <c r="C6934" s="201">
        <v>510910</v>
      </c>
      <c r="D6934" t="s">
        <v>165</v>
      </c>
    </row>
    <row r="6935" spans="1:4" x14ac:dyDescent="0.35">
      <c r="A6935" s="202">
        <v>200</v>
      </c>
      <c r="B6935" t="s">
        <v>33</v>
      </c>
      <c r="C6935" s="201">
        <v>510920</v>
      </c>
      <c r="D6935" t="s">
        <v>160</v>
      </c>
    </row>
    <row r="6936" spans="1:4" x14ac:dyDescent="0.35">
      <c r="A6936" s="202">
        <v>200</v>
      </c>
      <c r="B6936" t="s">
        <v>33</v>
      </c>
      <c r="C6936" s="201">
        <v>511009</v>
      </c>
      <c r="D6936" t="s">
        <v>159</v>
      </c>
    </row>
    <row r="6937" spans="1:4" x14ac:dyDescent="0.35">
      <c r="A6937" s="202">
        <v>200</v>
      </c>
      <c r="B6937" t="s">
        <v>33</v>
      </c>
      <c r="C6937" s="201">
        <v>511012</v>
      </c>
      <c r="D6937" t="s">
        <v>158</v>
      </c>
    </row>
    <row r="6938" spans="1:4" x14ac:dyDescent="0.35">
      <c r="A6938" s="202">
        <v>200</v>
      </c>
      <c r="B6938" t="s">
        <v>33</v>
      </c>
      <c r="C6938" s="201">
        <v>511504</v>
      </c>
      <c r="D6938" t="s">
        <v>157</v>
      </c>
    </row>
    <row r="6939" spans="1:4" x14ac:dyDescent="0.35">
      <c r="A6939" s="202">
        <v>200</v>
      </c>
      <c r="B6939" t="s">
        <v>33</v>
      </c>
      <c r="C6939" s="201">
        <v>512201</v>
      </c>
      <c r="D6939" t="s">
        <v>156</v>
      </c>
    </row>
    <row r="6940" spans="1:4" x14ac:dyDescent="0.35">
      <c r="A6940" s="202">
        <v>200</v>
      </c>
      <c r="B6940" t="s">
        <v>33</v>
      </c>
      <c r="C6940" s="201">
        <v>512207</v>
      </c>
      <c r="D6940" t="s">
        <v>341</v>
      </c>
    </row>
    <row r="6941" spans="1:4" x14ac:dyDescent="0.35">
      <c r="A6941" s="202">
        <v>200</v>
      </c>
      <c r="B6941" t="s">
        <v>33</v>
      </c>
      <c r="C6941" s="201">
        <v>512208</v>
      </c>
      <c r="D6941" t="s">
        <v>340</v>
      </c>
    </row>
    <row r="6942" spans="1:4" x14ac:dyDescent="0.35">
      <c r="A6942" s="202">
        <v>200</v>
      </c>
      <c r="B6942" t="s">
        <v>33</v>
      </c>
      <c r="C6942" s="201">
        <v>512209</v>
      </c>
      <c r="D6942" t="s">
        <v>339</v>
      </c>
    </row>
    <row r="6943" spans="1:4" x14ac:dyDescent="0.35">
      <c r="A6943" s="202">
        <v>200</v>
      </c>
      <c r="B6943" t="s">
        <v>33</v>
      </c>
      <c r="C6943" s="201">
        <v>512212</v>
      </c>
      <c r="D6943" t="s">
        <v>338</v>
      </c>
    </row>
    <row r="6944" spans="1:4" x14ac:dyDescent="0.35">
      <c r="A6944" s="202">
        <v>200</v>
      </c>
      <c r="B6944" t="s">
        <v>33</v>
      </c>
      <c r="C6944" s="201">
        <v>512601</v>
      </c>
      <c r="D6944" t="s">
        <v>152</v>
      </c>
    </row>
    <row r="6945" spans="1:4" x14ac:dyDescent="0.35">
      <c r="A6945" s="202">
        <v>200</v>
      </c>
      <c r="B6945" t="s">
        <v>33</v>
      </c>
      <c r="C6945" s="201">
        <v>513206</v>
      </c>
      <c r="D6945" t="s">
        <v>333</v>
      </c>
    </row>
    <row r="6946" spans="1:4" x14ac:dyDescent="0.35">
      <c r="A6946" s="202">
        <v>200</v>
      </c>
      <c r="B6946" t="s">
        <v>33</v>
      </c>
      <c r="C6946" s="201">
        <v>513501</v>
      </c>
      <c r="D6946" t="s">
        <v>150</v>
      </c>
    </row>
    <row r="6947" spans="1:4" x14ac:dyDescent="0.35">
      <c r="A6947" s="202">
        <v>200</v>
      </c>
      <c r="B6947" t="s">
        <v>33</v>
      </c>
      <c r="C6947" s="201">
        <v>513502</v>
      </c>
      <c r="D6947" t="s">
        <v>149</v>
      </c>
    </row>
    <row r="6948" spans="1:4" x14ac:dyDescent="0.35">
      <c r="A6948" s="202">
        <v>200</v>
      </c>
      <c r="B6948" t="s">
        <v>33</v>
      </c>
      <c r="C6948" s="201">
        <v>513503</v>
      </c>
      <c r="D6948" t="s">
        <v>148</v>
      </c>
    </row>
    <row r="6949" spans="1:4" x14ac:dyDescent="0.35">
      <c r="A6949" s="202">
        <v>200</v>
      </c>
      <c r="B6949" t="s">
        <v>33</v>
      </c>
      <c r="C6949" s="201">
        <v>513599</v>
      </c>
      <c r="D6949" t="s">
        <v>147</v>
      </c>
    </row>
    <row r="6950" spans="1:4" x14ac:dyDescent="0.35">
      <c r="A6950" s="202">
        <v>200</v>
      </c>
      <c r="B6950" t="s">
        <v>33</v>
      </c>
      <c r="C6950" s="201">
        <v>513602</v>
      </c>
      <c r="D6950" t="s">
        <v>413</v>
      </c>
    </row>
    <row r="6951" spans="1:4" x14ac:dyDescent="0.35">
      <c r="A6951" s="202">
        <v>200</v>
      </c>
      <c r="B6951" t="s">
        <v>33</v>
      </c>
      <c r="C6951" s="201">
        <v>513801</v>
      </c>
      <c r="D6951" t="s">
        <v>146</v>
      </c>
    </row>
    <row r="6952" spans="1:4" x14ac:dyDescent="0.35">
      <c r="A6952" s="202">
        <v>200</v>
      </c>
      <c r="B6952" t="s">
        <v>33</v>
      </c>
      <c r="C6952" s="201">
        <v>513902</v>
      </c>
      <c r="D6952" t="s">
        <v>145</v>
      </c>
    </row>
    <row r="6953" spans="1:4" x14ac:dyDescent="0.35">
      <c r="A6953" s="202">
        <v>200</v>
      </c>
      <c r="B6953" t="s">
        <v>33</v>
      </c>
      <c r="C6953" s="201">
        <v>513999</v>
      </c>
      <c r="D6953" t="s">
        <v>144</v>
      </c>
    </row>
    <row r="6954" spans="1:4" x14ac:dyDescent="0.35">
      <c r="A6954" s="202">
        <v>200</v>
      </c>
      <c r="B6954" t="s">
        <v>33</v>
      </c>
      <c r="C6954" s="201">
        <v>520201</v>
      </c>
      <c r="D6954" t="s">
        <v>143</v>
      </c>
    </row>
    <row r="6955" spans="1:4" x14ac:dyDescent="0.35">
      <c r="A6955" s="202">
        <v>200</v>
      </c>
      <c r="B6955" t="s">
        <v>33</v>
      </c>
      <c r="C6955" s="201">
        <v>520205</v>
      </c>
      <c r="D6955" t="s">
        <v>140</v>
      </c>
    </row>
    <row r="6956" spans="1:4" x14ac:dyDescent="0.35">
      <c r="A6956" s="202">
        <v>200</v>
      </c>
      <c r="B6956" t="s">
        <v>33</v>
      </c>
      <c r="C6956" s="201">
        <v>520213</v>
      </c>
      <c r="D6956" t="s">
        <v>137</v>
      </c>
    </row>
    <row r="6957" spans="1:4" x14ac:dyDescent="0.35">
      <c r="A6957" s="202">
        <v>200</v>
      </c>
      <c r="B6957" t="s">
        <v>33</v>
      </c>
      <c r="C6957" s="201">
        <v>520216</v>
      </c>
      <c r="D6957" t="s">
        <v>136</v>
      </c>
    </row>
    <row r="6958" spans="1:4" x14ac:dyDescent="0.35">
      <c r="A6958" s="202">
        <v>200</v>
      </c>
      <c r="B6958" t="s">
        <v>33</v>
      </c>
      <c r="C6958" s="201">
        <v>520406</v>
      </c>
      <c r="D6958" t="s">
        <v>331</v>
      </c>
    </row>
    <row r="6959" spans="1:4" x14ac:dyDescent="0.35">
      <c r="A6959" s="202">
        <v>200</v>
      </c>
      <c r="B6959" t="s">
        <v>33</v>
      </c>
      <c r="C6959" s="201">
        <v>520408</v>
      </c>
      <c r="D6959" t="s">
        <v>330</v>
      </c>
    </row>
    <row r="6960" spans="1:4" x14ac:dyDescent="0.35">
      <c r="A6960" s="202">
        <v>200</v>
      </c>
      <c r="B6960" t="s">
        <v>33</v>
      </c>
      <c r="C6960" s="201">
        <v>520409</v>
      </c>
      <c r="D6960" t="s">
        <v>430</v>
      </c>
    </row>
    <row r="6961" spans="1:4" x14ac:dyDescent="0.35">
      <c r="A6961" s="202">
        <v>200</v>
      </c>
      <c r="B6961" t="s">
        <v>33</v>
      </c>
      <c r="C6961" s="201">
        <v>520411</v>
      </c>
      <c r="D6961" t="s">
        <v>328</v>
      </c>
    </row>
    <row r="6962" spans="1:4" x14ac:dyDescent="0.35">
      <c r="A6962" s="202">
        <v>200</v>
      </c>
      <c r="B6962" t="s">
        <v>33</v>
      </c>
      <c r="C6962" s="201">
        <v>520901</v>
      </c>
      <c r="D6962" t="s">
        <v>133</v>
      </c>
    </row>
    <row r="6963" spans="1:4" x14ac:dyDescent="0.35">
      <c r="A6963" s="202">
        <v>200</v>
      </c>
      <c r="B6963" t="s">
        <v>33</v>
      </c>
      <c r="C6963" s="201">
        <v>520904</v>
      </c>
      <c r="D6963" t="s">
        <v>132</v>
      </c>
    </row>
    <row r="6964" spans="1:4" x14ac:dyDescent="0.35">
      <c r="A6964" s="202">
        <v>200</v>
      </c>
      <c r="B6964" t="s">
        <v>33</v>
      </c>
      <c r="C6964" s="201">
        <v>520905</v>
      </c>
      <c r="D6964" t="s">
        <v>131</v>
      </c>
    </row>
    <row r="6965" spans="1:4" x14ac:dyDescent="0.35">
      <c r="A6965" s="202">
        <v>200</v>
      </c>
      <c r="B6965" t="s">
        <v>33</v>
      </c>
      <c r="C6965" s="201">
        <v>520909</v>
      </c>
      <c r="D6965" t="s">
        <v>129</v>
      </c>
    </row>
    <row r="6966" spans="1:4" x14ac:dyDescent="0.35">
      <c r="A6966" s="202">
        <v>200</v>
      </c>
      <c r="B6966" t="s">
        <v>33</v>
      </c>
      <c r="C6966" s="201">
        <v>520910</v>
      </c>
      <c r="D6966" t="s">
        <v>128</v>
      </c>
    </row>
    <row r="6967" spans="1:4" x14ac:dyDescent="0.35">
      <c r="A6967" s="202">
        <v>200</v>
      </c>
      <c r="B6967" t="s">
        <v>33</v>
      </c>
      <c r="C6967" s="201">
        <v>520999</v>
      </c>
      <c r="D6967" t="s">
        <v>127</v>
      </c>
    </row>
    <row r="6968" spans="1:4" x14ac:dyDescent="0.35">
      <c r="A6968" s="202">
        <v>200</v>
      </c>
      <c r="B6968" t="s">
        <v>33</v>
      </c>
      <c r="C6968" s="201">
        <v>521001</v>
      </c>
      <c r="D6968" t="s">
        <v>126</v>
      </c>
    </row>
    <row r="6969" spans="1:4" x14ac:dyDescent="0.35">
      <c r="A6969" s="202">
        <v>200</v>
      </c>
      <c r="B6969" t="s">
        <v>33</v>
      </c>
      <c r="C6969" s="201">
        <v>521801</v>
      </c>
      <c r="D6969" t="s">
        <v>323</v>
      </c>
    </row>
    <row r="6970" spans="1:4" x14ac:dyDescent="0.35">
      <c r="A6970" s="202">
        <v>200</v>
      </c>
      <c r="B6970" t="s">
        <v>33</v>
      </c>
      <c r="C6970" s="201">
        <v>521803</v>
      </c>
      <c r="D6970" t="s">
        <v>124</v>
      </c>
    </row>
    <row r="6971" spans="1:4" x14ac:dyDescent="0.35">
      <c r="A6971" s="202">
        <v>200</v>
      </c>
      <c r="B6971" t="s">
        <v>33</v>
      </c>
      <c r="C6971" s="201">
        <v>521804</v>
      </c>
      <c r="D6971" t="s">
        <v>123</v>
      </c>
    </row>
    <row r="6972" spans="1:4" x14ac:dyDescent="0.35">
      <c r="A6972" s="202">
        <v>200</v>
      </c>
      <c r="B6972" t="s">
        <v>33</v>
      </c>
      <c r="C6972" s="201">
        <v>521899</v>
      </c>
      <c r="D6972" t="s">
        <v>122</v>
      </c>
    </row>
    <row r="6973" spans="1:4" x14ac:dyDescent="0.35">
      <c r="A6973" s="202">
        <v>200</v>
      </c>
      <c r="B6973" t="s">
        <v>33</v>
      </c>
      <c r="C6973" s="201">
        <v>521902</v>
      </c>
      <c r="D6973" t="s">
        <v>322</v>
      </c>
    </row>
    <row r="6974" spans="1:4" x14ac:dyDescent="0.35">
      <c r="A6974" s="202">
        <v>200</v>
      </c>
      <c r="B6974" t="s">
        <v>33</v>
      </c>
      <c r="C6974" s="201">
        <v>521903</v>
      </c>
      <c r="D6974" t="s">
        <v>412</v>
      </c>
    </row>
    <row r="6975" spans="1:4" x14ac:dyDescent="0.35">
      <c r="A6975" s="202">
        <v>200</v>
      </c>
      <c r="B6975" t="s">
        <v>33</v>
      </c>
      <c r="C6975" s="201">
        <v>521904</v>
      </c>
      <c r="D6975" t="s">
        <v>321</v>
      </c>
    </row>
    <row r="6976" spans="1:4" x14ac:dyDescent="0.35">
      <c r="A6976" s="202">
        <v>200</v>
      </c>
      <c r="B6976" t="s">
        <v>33</v>
      </c>
      <c r="C6976" s="201">
        <v>521909</v>
      </c>
      <c r="D6976" t="s">
        <v>121</v>
      </c>
    </row>
    <row r="6977" spans="1:4" x14ac:dyDescent="0.35">
      <c r="A6977" s="202">
        <v>200</v>
      </c>
      <c r="B6977" t="s">
        <v>33</v>
      </c>
      <c r="C6977" s="201">
        <v>999999</v>
      </c>
      <c r="D6977" t="s">
        <v>120</v>
      </c>
    </row>
    <row r="6978" spans="1:4" x14ac:dyDescent="0.35">
      <c r="A6978" s="202">
        <v>150</v>
      </c>
      <c r="B6978" t="s">
        <v>34</v>
      </c>
      <c r="C6978" s="203" t="s">
        <v>320</v>
      </c>
      <c r="D6978" t="s">
        <v>319</v>
      </c>
    </row>
    <row r="6979" spans="1:4" x14ac:dyDescent="0.35">
      <c r="A6979" s="202">
        <v>150</v>
      </c>
      <c r="B6979" t="s">
        <v>34</v>
      </c>
      <c r="C6979" s="203" t="s">
        <v>314</v>
      </c>
      <c r="D6979" t="s">
        <v>313</v>
      </c>
    </row>
    <row r="6980" spans="1:4" x14ac:dyDescent="0.35">
      <c r="A6980" s="202">
        <v>150</v>
      </c>
      <c r="B6980" t="s">
        <v>34</v>
      </c>
      <c r="C6980" s="203" t="s">
        <v>312</v>
      </c>
      <c r="D6980" t="s">
        <v>311</v>
      </c>
    </row>
    <row r="6981" spans="1:4" x14ac:dyDescent="0.35">
      <c r="A6981" s="202">
        <v>150</v>
      </c>
      <c r="B6981" t="s">
        <v>34</v>
      </c>
      <c r="C6981" s="203" t="s">
        <v>310</v>
      </c>
      <c r="D6981" t="s">
        <v>309</v>
      </c>
    </row>
    <row r="6982" spans="1:4" x14ac:dyDescent="0.35">
      <c r="A6982" s="202">
        <v>150</v>
      </c>
      <c r="B6982" t="s">
        <v>34</v>
      </c>
      <c r="C6982" s="203" t="s">
        <v>304</v>
      </c>
      <c r="D6982" t="s">
        <v>303</v>
      </c>
    </row>
    <row r="6983" spans="1:4" x14ac:dyDescent="0.35">
      <c r="A6983" s="202">
        <v>150</v>
      </c>
      <c r="B6983" t="s">
        <v>34</v>
      </c>
      <c r="C6983" s="203" t="s">
        <v>405</v>
      </c>
      <c r="D6983" t="s">
        <v>404</v>
      </c>
    </row>
    <row r="6984" spans="1:4" x14ac:dyDescent="0.35">
      <c r="A6984" s="202">
        <v>150</v>
      </c>
      <c r="B6984" t="s">
        <v>34</v>
      </c>
      <c r="C6984" s="203" t="s">
        <v>403</v>
      </c>
      <c r="D6984" t="s">
        <v>402</v>
      </c>
    </row>
    <row r="6985" spans="1:4" x14ac:dyDescent="0.35">
      <c r="A6985" s="202">
        <v>150</v>
      </c>
      <c r="B6985" t="s">
        <v>34</v>
      </c>
      <c r="C6985" s="203" t="s">
        <v>302</v>
      </c>
      <c r="D6985" t="s">
        <v>301</v>
      </c>
    </row>
    <row r="6986" spans="1:4" x14ac:dyDescent="0.35">
      <c r="A6986" s="202">
        <v>150</v>
      </c>
      <c r="B6986" t="s">
        <v>34</v>
      </c>
      <c r="C6986" s="203" t="s">
        <v>298</v>
      </c>
      <c r="D6986" t="s">
        <v>297</v>
      </c>
    </row>
    <row r="6987" spans="1:4" x14ac:dyDescent="0.35">
      <c r="A6987" s="202">
        <v>150</v>
      </c>
      <c r="B6987" t="s">
        <v>34</v>
      </c>
      <c r="C6987" s="203" t="s">
        <v>296</v>
      </c>
      <c r="D6987" t="s">
        <v>295</v>
      </c>
    </row>
    <row r="6988" spans="1:4" x14ac:dyDescent="0.35">
      <c r="A6988" s="202">
        <v>150</v>
      </c>
      <c r="B6988" t="s">
        <v>34</v>
      </c>
      <c r="C6988" s="203" t="s">
        <v>294</v>
      </c>
      <c r="D6988" t="s">
        <v>293</v>
      </c>
    </row>
    <row r="6989" spans="1:4" x14ac:dyDescent="0.35">
      <c r="A6989" s="202">
        <v>150</v>
      </c>
      <c r="B6989" t="s">
        <v>34</v>
      </c>
      <c r="C6989" s="203" t="s">
        <v>399</v>
      </c>
      <c r="D6989" t="s">
        <v>398</v>
      </c>
    </row>
    <row r="6990" spans="1:4" x14ac:dyDescent="0.35">
      <c r="A6990" s="202">
        <v>150</v>
      </c>
      <c r="B6990" t="s">
        <v>34</v>
      </c>
      <c r="C6990" s="203" t="s">
        <v>397</v>
      </c>
      <c r="D6990" t="s">
        <v>396</v>
      </c>
    </row>
    <row r="6991" spans="1:4" x14ac:dyDescent="0.35">
      <c r="A6991" s="202">
        <v>150</v>
      </c>
      <c r="B6991" t="s">
        <v>34</v>
      </c>
      <c r="C6991" s="201">
        <v>100105</v>
      </c>
      <c r="D6991" t="s">
        <v>429</v>
      </c>
    </row>
    <row r="6992" spans="1:4" x14ac:dyDescent="0.35">
      <c r="A6992" s="202">
        <v>150</v>
      </c>
      <c r="B6992" t="s">
        <v>34</v>
      </c>
      <c r="C6992" s="201">
        <v>100202</v>
      </c>
      <c r="D6992" t="s">
        <v>428</v>
      </c>
    </row>
    <row r="6993" spans="1:4" x14ac:dyDescent="0.35">
      <c r="A6993" s="202">
        <v>150</v>
      </c>
      <c r="B6993" t="s">
        <v>34</v>
      </c>
      <c r="C6993" s="201">
        <v>100299</v>
      </c>
      <c r="D6993" t="s">
        <v>427</v>
      </c>
    </row>
    <row r="6994" spans="1:4" x14ac:dyDescent="0.35">
      <c r="A6994" s="202">
        <v>150</v>
      </c>
      <c r="B6994" t="s">
        <v>34</v>
      </c>
      <c r="C6994" s="201">
        <v>110103</v>
      </c>
      <c r="D6994" t="s">
        <v>292</v>
      </c>
    </row>
    <row r="6995" spans="1:4" x14ac:dyDescent="0.35">
      <c r="A6995" s="202">
        <v>150</v>
      </c>
      <c r="B6995" t="s">
        <v>34</v>
      </c>
      <c r="C6995" s="201">
        <v>110201</v>
      </c>
      <c r="D6995" t="s">
        <v>291</v>
      </c>
    </row>
    <row r="6996" spans="1:4" x14ac:dyDescent="0.35">
      <c r="A6996" s="202">
        <v>150</v>
      </c>
      <c r="B6996" t="s">
        <v>34</v>
      </c>
      <c r="C6996" s="201">
        <v>110202</v>
      </c>
      <c r="D6996" t="s">
        <v>290</v>
      </c>
    </row>
    <row r="6997" spans="1:4" x14ac:dyDescent="0.35">
      <c r="A6997" s="202">
        <v>150</v>
      </c>
      <c r="B6997" t="s">
        <v>34</v>
      </c>
      <c r="C6997" s="201">
        <v>110301</v>
      </c>
      <c r="D6997" t="s">
        <v>289</v>
      </c>
    </row>
    <row r="6998" spans="1:4" x14ac:dyDescent="0.35">
      <c r="A6998" s="202">
        <v>150</v>
      </c>
      <c r="B6998" t="s">
        <v>34</v>
      </c>
      <c r="C6998" s="201">
        <v>110501</v>
      </c>
      <c r="D6998" t="s">
        <v>395</v>
      </c>
    </row>
    <row r="6999" spans="1:4" x14ac:dyDescent="0.35">
      <c r="A6999" s="202">
        <v>150</v>
      </c>
      <c r="B6999" t="s">
        <v>34</v>
      </c>
      <c r="C6999" s="201">
        <v>110701</v>
      </c>
      <c r="D6999" t="s">
        <v>394</v>
      </c>
    </row>
    <row r="7000" spans="1:4" x14ac:dyDescent="0.35">
      <c r="A7000" s="202">
        <v>150</v>
      </c>
      <c r="B7000" t="s">
        <v>34</v>
      </c>
      <c r="C7000" s="201">
        <v>110802</v>
      </c>
      <c r="D7000" t="s">
        <v>288</v>
      </c>
    </row>
    <row r="7001" spans="1:4" x14ac:dyDescent="0.35">
      <c r="A7001" s="202">
        <v>150</v>
      </c>
      <c r="B7001" t="s">
        <v>34</v>
      </c>
      <c r="C7001" s="201">
        <v>110901</v>
      </c>
      <c r="D7001" t="s">
        <v>393</v>
      </c>
    </row>
    <row r="7002" spans="1:4" x14ac:dyDescent="0.35">
      <c r="A7002" s="202">
        <v>150</v>
      </c>
      <c r="B7002" t="s">
        <v>34</v>
      </c>
      <c r="C7002" s="201">
        <v>110902</v>
      </c>
      <c r="D7002" t="s">
        <v>392</v>
      </c>
    </row>
    <row r="7003" spans="1:4" x14ac:dyDescent="0.35">
      <c r="A7003" s="202">
        <v>150</v>
      </c>
      <c r="B7003" t="s">
        <v>34</v>
      </c>
      <c r="C7003" s="201">
        <v>111001</v>
      </c>
      <c r="D7003" t="s">
        <v>287</v>
      </c>
    </row>
    <row r="7004" spans="1:4" x14ac:dyDescent="0.35">
      <c r="A7004" s="202">
        <v>150</v>
      </c>
      <c r="B7004" t="s">
        <v>34</v>
      </c>
      <c r="C7004" s="201">
        <v>111002</v>
      </c>
      <c r="D7004" t="s">
        <v>286</v>
      </c>
    </row>
    <row r="7005" spans="1:4" x14ac:dyDescent="0.35">
      <c r="A7005" s="202">
        <v>150</v>
      </c>
      <c r="B7005" t="s">
        <v>34</v>
      </c>
      <c r="C7005" s="201">
        <v>111003</v>
      </c>
      <c r="D7005" t="s">
        <v>285</v>
      </c>
    </row>
    <row r="7006" spans="1:4" x14ac:dyDescent="0.35">
      <c r="A7006" s="202">
        <v>150</v>
      </c>
      <c r="B7006" t="s">
        <v>34</v>
      </c>
      <c r="C7006" s="201">
        <v>111006</v>
      </c>
      <c r="D7006" t="s">
        <v>284</v>
      </c>
    </row>
    <row r="7007" spans="1:4" x14ac:dyDescent="0.35">
      <c r="A7007" s="202">
        <v>150</v>
      </c>
      <c r="B7007" t="s">
        <v>34</v>
      </c>
      <c r="C7007" s="201">
        <v>120500</v>
      </c>
      <c r="D7007" t="s">
        <v>275</v>
      </c>
    </row>
    <row r="7008" spans="1:4" x14ac:dyDescent="0.35">
      <c r="A7008" s="202">
        <v>150</v>
      </c>
      <c r="B7008" t="s">
        <v>34</v>
      </c>
      <c r="C7008" s="201">
        <v>120501</v>
      </c>
      <c r="D7008" t="s">
        <v>274</v>
      </c>
    </row>
    <row r="7009" spans="1:4" x14ac:dyDescent="0.35">
      <c r="A7009" s="202">
        <v>150</v>
      </c>
      <c r="B7009" t="s">
        <v>34</v>
      </c>
      <c r="C7009" s="201">
        <v>120503</v>
      </c>
      <c r="D7009" t="s">
        <v>273</v>
      </c>
    </row>
    <row r="7010" spans="1:4" x14ac:dyDescent="0.35">
      <c r="A7010" s="202">
        <v>150</v>
      </c>
      <c r="B7010" t="s">
        <v>34</v>
      </c>
      <c r="C7010" s="201">
        <v>120504</v>
      </c>
      <c r="D7010" t="s">
        <v>272</v>
      </c>
    </row>
    <row r="7011" spans="1:4" x14ac:dyDescent="0.35">
      <c r="A7011" s="202">
        <v>150</v>
      </c>
      <c r="B7011" t="s">
        <v>34</v>
      </c>
      <c r="C7011" s="201">
        <v>120506</v>
      </c>
      <c r="D7011" t="s">
        <v>426</v>
      </c>
    </row>
    <row r="7012" spans="1:4" x14ac:dyDescent="0.35">
      <c r="A7012" s="202">
        <v>150</v>
      </c>
      <c r="B7012" t="s">
        <v>34</v>
      </c>
      <c r="C7012" s="201">
        <v>120507</v>
      </c>
      <c r="D7012" t="s">
        <v>271</v>
      </c>
    </row>
    <row r="7013" spans="1:4" x14ac:dyDescent="0.35">
      <c r="A7013" s="202">
        <v>150</v>
      </c>
      <c r="B7013" t="s">
        <v>34</v>
      </c>
      <c r="C7013" s="201">
        <v>120509</v>
      </c>
      <c r="D7013" t="s">
        <v>270</v>
      </c>
    </row>
    <row r="7014" spans="1:4" x14ac:dyDescent="0.35">
      <c r="A7014" s="202">
        <v>150</v>
      </c>
      <c r="B7014" t="s">
        <v>34</v>
      </c>
      <c r="C7014" s="201">
        <v>120510</v>
      </c>
      <c r="D7014" t="s">
        <v>269</v>
      </c>
    </row>
    <row r="7015" spans="1:4" x14ac:dyDescent="0.35">
      <c r="A7015" s="202">
        <v>150</v>
      </c>
      <c r="B7015" t="s">
        <v>34</v>
      </c>
      <c r="C7015" s="201">
        <v>120601</v>
      </c>
      <c r="D7015" t="s">
        <v>391</v>
      </c>
    </row>
    <row r="7016" spans="1:4" x14ac:dyDescent="0.35">
      <c r="A7016" s="202">
        <v>150</v>
      </c>
      <c r="B7016" t="s">
        <v>34</v>
      </c>
      <c r="C7016" s="201">
        <v>120602</v>
      </c>
      <c r="D7016" t="s">
        <v>390</v>
      </c>
    </row>
    <row r="7017" spans="1:4" x14ac:dyDescent="0.35">
      <c r="A7017" s="202">
        <v>150</v>
      </c>
      <c r="B7017" t="s">
        <v>34</v>
      </c>
      <c r="C7017" s="201">
        <v>131102</v>
      </c>
      <c r="D7017" t="s">
        <v>268</v>
      </c>
    </row>
    <row r="7018" spans="1:4" x14ac:dyDescent="0.35">
      <c r="A7018" s="202">
        <v>150</v>
      </c>
      <c r="B7018" t="s">
        <v>34</v>
      </c>
      <c r="C7018" s="201">
        <v>131199</v>
      </c>
      <c r="D7018" t="s">
        <v>267</v>
      </c>
    </row>
    <row r="7019" spans="1:4" x14ac:dyDescent="0.35">
      <c r="A7019" s="202">
        <v>150</v>
      </c>
      <c r="B7019" t="s">
        <v>34</v>
      </c>
      <c r="C7019" s="201">
        <v>131201</v>
      </c>
      <c r="D7019" t="s">
        <v>388</v>
      </c>
    </row>
    <row r="7020" spans="1:4" x14ac:dyDescent="0.35">
      <c r="A7020" s="202">
        <v>150</v>
      </c>
      <c r="B7020" t="s">
        <v>34</v>
      </c>
      <c r="C7020" s="201">
        <v>131211</v>
      </c>
      <c r="D7020" t="s">
        <v>382</v>
      </c>
    </row>
    <row r="7021" spans="1:4" x14ac:dyDescent="0.35">
      <c r="A7021" s="202">
        <v>150</v>
      </c>
      <c r="B7021" t="s">
        <v>34</v>
      </c>
      <c r="C7021" s="201">
        <v>131314</v>
      </c>
      <c r="D7021" t="s">
        <v>425</v>
      </c>
    </row>
    <row r="7022" spans="1:4" x14ac:dyDescent="0.35">
      <c r="A7022" s="202">
        <v>150</v>
      </c>
      <c r="B7022" t="s">
        <v>34</v>
      </c>
      <c r="C7022" s="201">
        <v>140299</v>
      </c>
      <c r="D7022" t="s">
        <v>424</v>
      </c>
    </row>
    <row r="7023" spans="1:4" x14ac:dyDescent="0.35">
      <c r="A7023" s="202">
        <v>150</v>
      </c>
      <c r="B7023" t="s">
        <v>34</v>
      </c>
      <c r="C7023" s="201">
        <v>150101</v>
      </c>
      <c r="D7023" t="s">
        <v>266</v>
      </c>
    </row>
    <row r="7024" spans="1:4" x14ac:dyDescent="0.35">
      <c r="A7024" s="202">
        <v>150</v>
      </c>
      <c r="B7024" t="s">
        <v>34</v>
      </c>
      <c r="C7024" s="201">
        <v>150506</v>
      </c>
      <c r="D7024" t="s">
        <v>265</v>
      </c>
    </row>
    <row r="7025" spans="1:4" x14ac:dyDescent="0.35">
      <c r="A7025" s="202">
        <v>150</v>
      </c>
      <c r="B7025" t="s">
        <v>34</v>
      </c>
      <c r="C7025" s="201">
        <v>150507</v>
      </c>
      <c r="D7025" t="s">
        <v>264</v>
      </c>
    </row>
    <row r="7026" spans="1:4" x14ac:dyDescent="0.35">
      <c r="A7026" s="202">
        <v>150</v>
      </c>
      <c r="B7026" t="s">
        <v>34</v>
      </c>
      <c r="C7026" s="201">
        <v>150508</v>
      </c>
      <c r="D7026" t="s">
        <v>263</v>
      </c>
    </row>
    <row r="7027" spans="1:4" x14ac:dyDescent="0.35">
      <c r="A7027" s="202">
        <v>150</v>
      </c>
      <c r="B7027" t="s">
        <v>34</v>
      </c>
      <c r="C7027" s="201">
        <v>150701</v>
      </c>
      <c r="D7027" t="s">
        <v>262</v>
      </c>
    </row>
    <row r="7028" spans="1:4" x14ac:dyDescent="0.35">
      <c r="A7028" s="202">
        <v>150</v>
      </c>
      <c r="B7028" t="s">
        <v>34</v>
      </c>
      <c r="C7028" s="201">
        <v>150803</v>
      </c>
      <c r="D7028" t="s">
        <v>260</v>
      </c>
    </row>
    <row r="7029" spans="1:4" x14ac:dyDescent="0.35">
      <c r="A7029" s="202">
        <v>150</v>
      </c>
      <c r="B7029" t="s">
        <v>34</v>
      </c>
      <c r="C7029" s="201">
        <v>150807</v>
      </c>
      <c r="D7029" t="s">
        <v>259</v>
      </c>
    </row>
    <row r="7030" spans="1:4" x14ac:dyDescent="0.35">
      <c r="A7030" s="202">
        <v>150</v>
      </c>
      <c r="B7030" t="s">
        <v>34</v>
      </c>
      <c r="C7030" s="201">
        <v>151301</v>
      </c>
      <c r="D7030" t="s">
        <v>258</v>
      </c>
    </row>
    <row r="7031" spans="1:4" x14ac:dyDescent="0.35">
      <c r="A7031" s="202">
        <v>150</v>
      </c>
      <c r="B7031" t="s">
        <v>34</v>
      </c>
      <c r="C7031" s="201">
        <v>151302</v>
      </c>
      <c r="D7031" t="s">
        <v>257</v>
      </c>
    </row>
    <row r="7032" spans="1:4" x14ac:dyDescent="0.35">
      <c r="A7032" s="202">
        <v>150</v>
      </c>
      <c r="B7032" t="s">
        <v>34</v>
      </c>
      <c r="C7032" s="201">
        <v>151303</v>
      </c>
      <c r="D7032" t="s">
        <v>256</v>
      </c>
    </row>
    <row r="7033" spans="1:4" x14ac:dyDescent="0.35">
      <c r="A7033" s="202">
        <v>150</v>
      </c>
      <c r="B7033" t="s">
        <v>34</v>
      </c>
      <c r="C7033" s="201">
        <v>151304</v>
      </c>
      <c r="D7033" t="s">
        <v>255</v>
      </c>
    </row>
    <row r="7034" spans="1:4" x14ac:dyDescent="0.35">
      <c r="A7034" s="202">
        <v>150</v>
      </c>
      <c r="B7034" t="s">
        <v>34</v>
      </c>
      <c r="C7034" s="201">
        <v>151307</v>
      </c>
      <c r="D7034" t="s">
        <v>254</v>
      </c>
    </row>
    <row r="7035" spans="1:4" x14ac:dyDescent="0.35">
      <c r="A7035" s="202">
        <v>150</v>
      </c>
      <c r="B7035" t="s">
        <v>34</v>
      </c>
      <c r="C7035" s="201">
        <v>190505</v>
      </c>
      <c r="D7035" t="s">
        <v>252</v>
      </c>
    </row>
    <row r="7036" spans="1:4" x14ac:dyDescent="0.35">
      <c r="A7036" s="202">
        <v>150</v>
      </c>
      <c r="B7036" t="s">
        <v>34</v>
      </c>
      <c r="C7036" s="201">
        <v>260210</v>
      </c>
      <c r="D7036" t="s">
        <v>251</v>
      </c>
    </row>
    <row r="7037" spans="1:4" x14ac:dyDescent="0.35">
      <c r="A7037" s="202">
        <v>150</v>
      </c>
      <c r="B7037" t="s">
        <v>34</v>
      </c>
      <c r="C7037" s="201">
        <v>261006</v>
      </c>
      <c r="D7037" t="s">
        <v>250</v>
      </c>
    </row>
    <row r="7038" spans="1:4" x14ac:dyDescent="0.35">
      <c r="A7038" s="202">
        <v>150</v>
      </c>
      <c r="B7038" t="s">
        <v>34</v>
      </c>
      <c r="C7038" s="201">
        <v>302502</v>
      </c>
      <c r="D7038" t="s">
        <v>368</v>
      </c>
    </row>
    <row r="7039" spans="1:4" x14ac:dyDescent="0.35">
      <c r="A7039" s="202">
        <v>150</v>
      </c>
      <c r="B7039" t="s">
        <v>34</v>
      </c>
      <c r="C7039" s="201">
        <v>303301</v>
      </c>
      <c r="D7039" t="s">
        <v>248</v>
      </c>
    </row>
    <row r="7040" spans="1:4" x14ac:dyDescent="0.35">
      <c r="A7040" s="202">
        <v>150</v>
      </c>
      <c r="B7040" t="s">
        <v>34</v>
      </c>
      <c r="C7040" s="201">
        <v>303401</v>
      </c>
      <c r="D7040" t="s">
        <v>247</v>
      </c>
    </row>
    <row r="7041" spans="1:4" x14ac:dyDescent="0.35">
      <c r="A7041" s="202">
        <v>150</v>
      </c>
      <c r="B7041" t="s">
        <v>34</v>
      </c>
      <c r="C7041" s="201">
        <v>304101</v>
      </c>
      <c r="D7041" t="s">
        <v>246</v>
      </c>
    </row>
    <row r="7042" spans="1:4" x14ac:dyDescent="0.35">
      <c r="A7042" s="202">
        <v>150</v>
      </c>
      <c r="B7042" t="s">
        <v>34</v>
      </c>
      <c r="C7042" s="201">
        <v>304401</v>
      </c>
      <c r="D7042" t="s">
        <v>245</v>
      </c>
    </row>
    <row r="7043" spans="1:4" x14ac:dyDescent="0.35">
      <c r="A7043" s="202">
        <v>150</v>
      </c>
      <c r="B7043" t="s">
        <v>34</v>
      </c>
      <c r="C7043" s="201">
        <v>310501</v>
      </c>
      <c r="D7043" t="s">
        <v>423</v>
      </c>
    </row>
    <row r="7044" spans="1:4" x14ac:dyDescent="0.35">
      <c r="A7044" s="202">
        <v>150</v>
      </c>
      <c r="B7044" t="s">
        <v>34</v>
      </c>
      <c r="C7044" s="201">
        <v>310504</v>
      </c>
      <c r="D7044" t="s">
        <v>422</v>
      </c>
    </row>
    <row r="7045" spans="1:4" x14ac:dyDescent="0.35">
      <c r="A7045" s="202">
        <v>150</v>
      </c>
      <c r="B7045" t="s">
        <v>34</v>
      </c>
      <c r="C7045" s="201">
        <v>310507</v>
      </c>
      <c r="D7045" t="s">
        <v>421</v>
      </c>
    </row>
    <row r="7046" spans="1:4" x14ac:dyDescent="0.35">
      <c r="A7046" s="202">
        <v>150</v>
      </c>
      <c r="B7046" t="s">
        <v>34</v>
      </c>
      <c r="C7046" s="201">
        <v>400509</v>
      </c>
      <c r="D7046" t="s">
        <v>244</v>
      </c>
    </row>
    <row r="7047" spans="1:4" x14ac:dyDescent="0.35">
      <c r="A7047" s="202">
        <v>150</v>
      </c>
      <c r="B7047" t="s">
        <v>34</v>
      </c>
      <c r="C7047" s="201">
        <v>410399</v>
      </c>
      <c r="D7047" t="s">
        <v>243</v>
      </c>
    </row>
    <row r="7048" spans="1:4" x14ac:dyDescent="0.35">
      <c r="A7048" s="202">
        <v>150</v>
      </c>
      <c r="B7048" t="s">
        <v>34</v>
      </c>
      <c r="C7048" s="201">
        <v>419999</v>
      </c>
      <c r="D7048" t="s">
        <v>242</v>
      </c>
    </row>
    <row r="7049" spans="1:4" x14ac:dyDescent="0.35">
      <c r="A7049" s="202">
        <v>150</v>
      </c>
      <c r="B7049" t="s">
        <v>34</v>
      </c>
      <c r="C7049" s="201">
        <v>430107</v>
      </c>
      <c r="D7049" t="s">
        <v>237</v>
      </c>
    </row>
    <row r="7050" spans="1:4" x14ac:dyDescent="0.35">
      <c r="A7050" s="202">
        <v>150</v>
      </c>
      <c r="B7050" t="s">
        <v>34</v>
      </c>
      <c r="C7050" s="201">
        <v>430115</v>
      </c>
      <c r="D7050" t="s">
        <v>235</v>
      </c>
    </row>
    <row r="7051" spans="1:4" x14ac:dyDescent="0.35">
      <c r="A7051" s="202">
        <v>150</v>
      </c>
      <c r="B7051" t="s">
        <v>34</v>
      </c>
      <c r="C7051" s="201">
        <v>430120</v>
      </c>
      <c r="D7051" t="s">
        <v>233</v>
      </c>
    </row>
    <row r="7052" spans="1:4" x14ac:dyDescent="0.35">
      <c r="A7052" s="202">
        <v>150</v>
      </c>
      <c r="B7052" t="s">
        <v>34</v>
      </c>
      <c r="C7052" s="201">
        <v>430122</v>
      </c>
      <c r="D7052" t="s">
        <v>232</v>
      </c>
    </row>
    <row r="7053" spans="1:4" x14ac:dyDescent="0.35">
      <c r="A7053" s="202">
        <v>150</v>
      </c>
      <c r="B7053" t="s">
        <v>34</v>
      </c>
      <c r="C7053" s="201">
        <v>430123</v>
      </c>
      <c r="D7053" t="s">
        <v>231</v>
      </c>
    </row>
    <row r="7054" spans="1:4" x14ac:dyDescent="0.35">
      <c r="A7054" s="202">
        <v>150</v>
      </c>
      <c r="B7054" t="s">
        <v>34</v>
      </c>
      <c r="C7054" s="201">
        <v>430403</v>
      </c>
      <c r="D7054" t="s">
        <v>225</v>
      </c>
    </row>
    <row r="7055" spans="1:4" x14ac:dyDescent="0.35">
      <c r="A7055" s="202">
        <v>150</v>
      </c>
      <c r="B7055" t="s">
        <v>34</v>
      </c>
      <c r="C7055" s="201">
        <v>430405</v>
      </c>
      <c r="D7055" t="s">
        <v>223</v>
      </c>
    </row>
    <row r="7056" spans="1:4" x14ac:dyDescent="0.35">
      <c r="A7056" s="202">
        <v>150</v>
      </c>
      <c r="B7056" t="s">
        <v>34</v>
      </c>
      <c r="C7056" s="201">
        <v>440000</v>
      </c>
      <c r="D7056" t="s">
        <v>220</v>
      </c>
    </row>
    <row r="7057" spans="1:4" x14ac:dyDescent="0.35">
      <c r="A7057" s="202">
        <v>150</v>
      </c>
      <c r="B7057" t="s">
        <v>34</v>
      </c>
      <c r="C7057" s="201">
        <v>460302</v>
      </c>
      <c r="D7057" t="s">
        <v>420</v>
      </c>
    </row>
    <row r="7058" spans="1:4" x14ac:dyDescent="0.35">
      <c r="A7058" s="202">
        <v>150</v>
      </c>
      <c r="B7058" t="s">
        <v>34</v>
      </c>
      <c r="C7058" s="201">
        <v>460401</v>
      </c>
      <c r="D7058" t="s">
        <v>217</v>
      </c>
    </row>
    <row r="7059" spans="1:4" x14ac:dyDescent="0.35">
      <c r="A7059" s="202">
        <v>150</v>
      </c>
      <c r="B7059" t="s">
        <v>34</v>
      </c>
      <c r="C7059" s="201">
        <v>460403</v>
      </c>
      <c r="D7059" t="s">
        <v>419</v>
      </c>
    </row>
    <row r="7060" spans="1:4" x14ac:dyDescent="0.35">
      <c r="A7060" s="202">
        <v>150</v>
      </c>
      <c r="B7060" t="s">
        <v>34</v>
      </c>
      <c r="C7060" s="201">
        <v>460404</v>
      </c>
      <c r="D7060" t="s">
        <v>418</v>
      </c>
    </row>
    <row r="7061" spans="1:4" x14ac:dyDescent="0.35">
      <c r="A7061" s="202">
        <v>150</v>
      </c>
      <c r="B7061" t="s">
        <v>34</v>
      </c>
      <c r="C7061" s="201">
        <v>470110</v>
      </c>
      <c r="D7061" t="s">
        <v>417</v>
      </c>
    </row>
    <row r="7062" spans="1:4" x14ac:dyDescent="0.35">
      <c r="A7062" s="202">
        <v>150</v>
      </c>
      <c r="B7062" t="s">
        <v>34</v>
      </c>
      <c r="C7062" s="201">
        <v>470303</v>
      </c>
      <c r="D7062" t="s">
        <v>214</v>
      </c>
    </row>
    <row r="7063" spans="1:4" x14ac:dyDescent="0.35">
      <c r="A7063" s="202">
        <v>150</v>
      </c>
      <c r="B7063" t="s">
        <v>34</v>
      </c>
      <c r="C7063" s="201">
        <v>470600</v>
      </c>
      <c r="D7063" t="s">
        <v>211</v>
      </c>
    </row>
    <row r="7064" spans="1:4" x14ac:dyDescent="0.35">
      <c r="A7064" s="202">
        <v>150</v>
      </c>
      <c r="B7064" t="s">
        <v>34</v>
      </c>
      <c r="C7064" s="201">
        <v>470604</v>
      </c>
      <c r="D7064" t="s">
        <v>210</v>
      </c>
    </row>
    <row r="7065" spans="1:4" x14ac:dyDescent="0.35">
      <c r="A7065" s="202">
        <v>150</v>
      </c>
      <c r="B7065" t="s">
        <v>34</v>
      </c>
      <c r="C7065" s="201">
        <v>470609</v>
      </c>
      <c r="D7065" t="s">
        <v>416</v>
      </c>
    </row>
    <row r="7066" spans="1:4" x14ac:dyDescent="0.35">
      <c r="A7066" s="202">
        <v>150</v>
      </c>
      <c r="B7066" t="s">
        <v>34</v>
      </c>
      <c r="C7066" s="201">
        <v>470612</v>
      </c>
      <c r="D7066" t="s">
        <v>206</v>
      </c>
    </row>
    <row r="7067" spans="1:4" x14ac:dyDescent="0.35">
      <c r="A7067" s="202">
        <v>150</v>
      </c>
      <c r="B7067" t="s">
        <v>34</v>
      </c>
      <c r="C7067" s="201">
        <v>470613</v>
      </c>
      <c r="D7067" t="s">
        <v>205</v>
      </c>
    </row>
    <row r="7068" spans="1:4" x14ac:dyDescent="0.35">
      <c r="A7068" s="202">
        <v>150</v>
      </c>
      <c r="B7068" t="s">
        <v>34</v>
      </c>
      <c r="C7068" s="201">
        <v>470614</v>
      </c>
      <c r="D7068" t="s">
        <v>204</v>
      </c>
    </row>
    <row r="7069" spans="1:4" x14ac:dyDescent="0.35">
      <c r="A7069" s="202">
        <v>150</v>
      </c>
      <c r="B7069" t="s">
        <v>34</v>
      </c>
      <c r="C7069" s="201">
        <v>470617</v>
      </c>
      <c r="D7069" t="s">
        <v>203</v>
      </c>
    </row>
    <row r="7070" spans="1:4" x14ac:dyDescent="0.35">
      <c r="A7070" s="202">
        <v>150</v>
      </c>
      <c r="B7070" t="s">
        <v>34</v>
      </c>
      <c r="C7070" s="201">
        <v>470701</v>
      </c>
      <c r="D7070" t="s">
        <v>201</v>
      </c>
    </row>
    <row r="7071" spans="1:4" x14ac:dyDescent="0.35">
      <c r="A7071" s="202">
        <v>150</v>
      </c>
      <c r="B7071" t="s">
        <v>34</v>
      </c>
      <c r="C7071" s="201">
        <v>470705</v>
      </c>
      <c r="D7071" t="s">
        <v>198</v>
      </c>
    </row>
    <row r="7072" spans="1:4" x14ac:dyDescent="0.35">
      <c r="A7072" s="202">
        <v>150</v>
      </c>
      <c r="B7072" t="s">
        <v>34</v>
      </c>
      <c r="C7072" s="201">
        <v>470706</v>
      </c>
      <c r="D7072" t="s">
        <v>197</v>
      </c>
    </row>
    <row r="7073" spans="1:4" x14ac:dyDescent="0.35">
      <c r="A7073" s="202">
        <v>150</v>
      </c>
      <c r="B7073" t="s">
        <v>34</v>
      </c>
      <c r="C7073" s="201">
        <v>490102</v>
      </c>
      <c r="D7073" t="s">
        <v>195</v>
      </c>
    </row>
    <row r="7074" spans="1:4" x14ac:dyDescent="0.35">
      <c r="A7074" s="202">
        <v>150</v>
      </c>
      <c r="B7074" t="s">
        <v>34</v>
      </c>
      <c r="C7074" s="201">
        <v>490108</v>
      </c>
      <c r="D7074" t="s">
        <v>193</v>
      </c>
    </row>
    <row r="7075" spans="1:4" x14ac:dyDescent="0.35">
      <c r="A7075" s="202">
        <v>150</v>
      </c>
      <c r="B7075" t="s">
        <v>34</v>
      </c>
      <c r="C7075" s="201">
        <v>500602</v>
      </c>
      <c r="D7075" t="s">
        <v>415</v>
      </c>
    </row>
    <row r="7076" spans="1:4" x14ac:dyDescent="0.35">
      <c r="A7076" s="202">
        <v>150</v>
      </c>
      <c r="B7076" t="s">
        <v>34</v>
      </c>
      <c r="C7076" s="201">
        <v>510001</v>
      </c>
      <c r="D7076" t="s">
        <v>190</v>
      </c>
    </row>
    <row r="7077" spans="1:4" x14ac:dyDescent="0.35">
      <c r="A7077" s="202">
        <v>150</v>
      </c>
      <c r="B7077" t="s">
        <v>34</v>
      </c>
      <c r="C7077" s="201">
        <v>510601</v>
      </c>
      <c r="D7077" t="s">
        <v>414</v>
      </c>
    </row>
    <row r="7078" spans="1:4" x14ac:dyDescent="0.35">
      <c r="A7078" s="202">
        <v>150</v>
      </c>
      <c r="B7078" t="s">
        <v>34</v>
      </c>
      <c r="C7078" s="201">
        <v>510602</v>
      </c>
      <c r="D7078" t="s">
        <v>189</v>
      </c>
    </row>
    <row r="7079" spans="1:4" x14ac:dyDescent="0.35">
      <c r="A7079" s="202">
        <v>150</v>
      </c>
      <c r="B7079" t="s">
        <v>34</v>
      </c>
      <c r="C7079" s="201">
        <v>510701</v>
      </c>
      <c r="D7079" t="s">
        <v>187</v>
      </c>
    </row>
    <row r="7080" spans="1:4" x14ac:dyDescent="0.35">
      <c r="A7080" s="202">
        <v>150</v>
      </c>
      <c r="B7080" t="s">
        <v>34</v>
      </c>
      <c r="C7080" s="201">
        <v>510706</v>
      </c>
      <c r="D7080" t="s">
        <v>185</v>
      </c>
    </row>
    <row r="7081" spans="1:4" x14ac:dyDescent="0.35">
      <c r="A7081" s="202">
        <v>150</v>
      </c>
      <c r="B7081" t="s">
        <v>34</v>
      </c>
      <c r="C7081" s="201">
        <v>510709</v>
      </c>
      <c r="D7081" t="s">
        <v>184</v>
      </c>
    </row>
    <row r="7082" spans="1:4" x14ac:dyDescent="0.35">
      <c r="A7082" s="202">
        <v>150</v>
      </c>
      <c r="B7082" t="s">
        <v>34</v>
      </c>
      <c r="C7082" s="201">
        <v>510710</v>
      </c>
      <c r="D7082" t="s">
        <v>183</v>
      </c>
    </row>
    <row r="7083" spans="1:4" x14ac:dyDescent="0.35">
      <c r="A7083" s="202">
        <v>150</v>
      </c>
      <c r="B7083" t="s">
        <v>34</v>
      </c>
      <c r="C7083" s="201">
        <v>510711</v>
      </c>
      <c r="D7083" t="s">
        <v>182</v>
      </c>
    </row>
    <row r="7084" spans="1:4" x14ac:dyDescent="0.35">
      <c r="A7084" s="202">
        <v>150</v>
      </c>
      <c r="B7084" t="s">
        <v>34</v>
      </c>
      <c r="C7084" s="201">
        <v>510712</v>
      </c>
      <c r="D7084" t="s">
        <v>181</v>
      </c>
    </row>
    <row r="7085" spans="1:4" x14ac:dyDescent="0.35">
      <c r="A7085" s="202">
        <v>150</v>
      </c>
      <c r="B7085" t="s">
        <v>34</v>
      </c>
      <c r="C7085" s="201">
        <v>510714</v>
      </c>
      <c r="D7085" t="s">
        <v>180</v>
      </c>
    </row>
    <row r="7086" spans="1:4" x14ac:dyDescent="0.35">
      <c r="A7086" s="202">
        <v>150</v>
      </c>
      <c r="B7086" t="s">
        <v>34</v>
      </c>
      <c r="C7086" s="201">
        <v>510716</v>
      </c>
      <c r="D7086" t="s">
        <v>179</v>
      </c>
    </row>
    <row r="7087" spans="1:4" x14ac:dyDescent="0.35">
      <c r="A7087" s="202">
        <v>150</v>
      </c>
      <c r="B7087" t="s">
        <v>34</v>
      </c>
      <c r="C7087" s="201">
        <v>510801</v>
      </c>
      <c r="D7087" t="s">
        <v>178</v>
      </c>
    </row>
    <row r="7088" spans="1:4" x14ac:dyDescent="0.35">
      <c r="A7088" s="202">
        <v>150</v>
      </c>
      <c r="B7088" t="s">
        <v>34</v>
      </c>
      <c r="C7088" s="201">
        <v>510803</v>
      </c>
      <c r="D7088" t="s">
        <v>177</v>
      </c>
    </row>
    <row r="7089" spans="1:4" x14ac:dyDescent="0.35">
      <c r="A7089" s="202">
        <v>150</v>
      </c>
      <c r="B7089" t="s">
        <v>34</v>
      </c>
      <c r="C7089" s="201">
        <v>510806</v>
      </c>
      <c r="D7089" t="s">
        <v>175</v>
      </c>
    </row>
    <row r="7090" spans="1:4" x14ac:dyDescent="0.35">
      <c r="A7090" s="202">
        <v>150</v>
      </c>
      <c r="B7090" t="s">
        <v>34</v>
      </c>
      <c r="C7090" s="201">
        <v>510809</v>
      </c>
      <c r="D7090" t="s">
        <v>174</v>
      </c>
    </row>
    <row r="7091" spans="1:4" x14ac:dyDescent="0.35">
      <c r="A7091" s="202">
        <v>150</v>
      </c>
      <c r="B7091" t="s">
        <v>34</v>
      </c>
      <c r="C7091" s="201">
        <v>510811</v>
      </c>
      <c r="D7091" t="s">
        <v>173</v>
      </c>
    </row>
    <row r="7092" spans="1:4" x14ac:dyDescent="0.35">
      <c r="A7092" s="202">
        <v>150</v>
      </c>
      <c r="B7092" t="s">
        <v>34</v>
      </c>
      <c r="C7092" s="201">
        <v>510813</v>
      </c>
      <c r="D7092" t="s">
        <v>172</v>
      </c>
    </row>
    <row r="7093" spans="1:4" x14ac:dyDescent="0.35">
      <c r="A7093" s="202">
        <v>150</v>
      </c>
      <c r="B7093" t="s">
        <v>34</v>
      </c>
      <c r="C7093" s="201">
        <v>510901</v>
      </c>
      <c r="D7093" t="s">
        <v>171</v>
      </c>
    </row>
    <row r="7094" spans="1:4" x14ac:dyDescent="0.35">
      <c r="A7094" s="202">
        <v>150</v>
      </c>
      <c r="B7094" t="s">
        <v>34</v>
      </c>
      <c r="C7094" s="201">
        <v>510902</v>
      </c>
      <c r="D7094" t="s">
        <v>170</v>
      </c>
    </row>
    <row r="7095" spans="1:4" x14ac:dyDescent="0.35">
      <c r="A7095" s="202">
        <v>150</v>
      </c>
      <c r="B7095" t="s">
        <v>34</v>
      </c>
      <c r="C7095" s="201">
        <v>510905</v>
      </c>
      <c r="D7095" t="s">
        <v>345</v>
      </c>
    </row>
    <row r="7096" spans="1:4" x14ac:dyDescent="0.35">
      <c r="A7096" s="202">
        <v>150</v>
      </c>
      <c r="B7096" t="s">
        <v>34</v>
      </c>
      <c r="C7096" s="201">
        <v>510906</v>
      </c>
      <c r="D7096" t="s">
        <v>169</v>
      </c>
    </row>
    <row r="7097" spans="1:4" x14ac:dyDescent="0.35">
      <c r="A7097" s="202">
        <v>150</v>
      </c>
      <c r="B7097" t="s">
        <v>34</v>
      </c>
      <c r="C7097" s="201">
        <v>510907</v>
      </c>
      <c r="D7097" t="s">
        <v>168</v>
      </c>
    </row>
    <row r="7098" spans="1:4" x14ac:dyDescent="0.35">
      <c r="A7098" s="202">
        <v>150</v>
      </c>
      <c r="B7098" t="s">
        <v>34</v>
      </c>
      <c r="C7098" s="201">
        <v>510908</v>
      </c>
      <c r="D7098" t="s">
        <v>167</v>
      </c>
    </row>
    <row r="7099" spans="1:4" x14ac:dyDescent="0.35">
      <c r="A7099" s="202">
        <v>150</v>
      </c>
      <c r="B7099" t="s">
        <v>34</v>
      </c>
      <c r="C7099" s="201">
        <v>510909</v>
      </c>
      <c r="D7099" t="s">
        <v>166</v>
      </c>
    </row>
    <row r="7100" spans="1:4" x14ac:dyDescent="0.35">
      <c r="A7100" s="202">
        <v>150</v>
      </c>
      <c r="B7100" t="s">
        <v>34</v>
      </c>
      <c r="C7100" s="201">
        <v>510910</v>
      </c>
      <c r="D7100" t="s">
        <v>165</v>
      </c>
    </row>
    <row r="7101" spans="1:4" x14ac:dyDescent="0.35">
      <c r="A7101" s="202">
        <v>150</v>
      </c>
      <c r="B7101" t="s">
        <v>34</v>
      </c>
      <c r="C7101" s="201">
        <v>510911</v>
      </c>
      <c r="D7101" t="s">
        <v>164</v>
      </c>
    </row>
    <row r="7102" spans="1:4" x14ac:dyDescent="0.35">
      <c r="A7102" s="202">
        <v>150</v>
      </c>
      <c r="B7102" t="s">
        <v>34</v>
      </c>
      <c r="C7102" s="201">
        <v>510915</v>
      </c>
      <c r="D7102" t="s">
        <v>163</v>
      </c>
    </row>
    <row r="7103" spans="1:4" x14ac:dyDescent="0.35">
      <c r="A7103" s="202">
        <v>150</v>
      </c>
      <c r="B7103" t="s">
        <v>34</v>
      </c>
      <c r="C7103" s="201">
        <v>510919</v>
      </c>
      <c r="D7103" t="s">
        <v>161</v>
      </c>
    </row>
    <row r="7104" spans="1:4" x14ac:dyDescent="0.35">
      <c r="A7104" s="202">
        <v>150</v>
      </c>
      <c r="B7104" t="s">
        <v>34</v>
      </c>
      <c r="C7104" s="201">
        <v>511009</v>
      </c>
      <c r="D7104" t="s">
        <v>159</v>
      </c>
    </row>
    <row r="7105" spans="1:4" x14ac:dyDescent="0.35">
      <c r="A7105" s="202">
        <v>150</v>
      </c>
      <c r="B7105" t="s">
        <v>34</v>
      </c>
      <c r="C7105" s="201">
        <v>511012</v>
      </c>
      <c r="D7105" t="s">
        <v>158</v>
      </c>
    </row>
    <row r="7106" spans="1:4" x14ac:dyDescent="0.35">
      <c r="A7106" s="202">
        <v>150</v>
      </c>
      <c r="B7106" t="s">
        <v>34</v>
      </c>
      <c r="C7106" s="201">
        <v>511504</v>
      </c>
      <c r="D7106" t="s">
        <v>157</v>
      </c>
    </row>
    <row r="7107" spans="1:4" x14ac:dyDescent="0.35">
      <c r="A7107" s="202">
        <v>150</v>
      </c>
      <c r="B7107" t="s">
        <v>34</v>
      </c>
      <c r="C7107" s="201">
        <v>511802</v>
      </c>
      <c r="D7107" t="s">
        <v>344</v>
      </c>
    </row>
    <row r="7108" spans="1:4" x14ac:dyDescent="0.35">
      <c r="A7108" s="202">
        <v>150</v>
      </c>
      <c r="B7108" t="s">
        <v>34</v>
      </c>
      <c r="C7108" s="201">
        <v>511803</v>
      </c>
      <c r="D7108" t="s">
        <v>343</v>
      </c>
    </row>
    <row r="7109" spans="1:4" x14ac:dyDescent="0.35">
      <c r="A7109" s="202">
        <v>150</v>
      </c>
      <c r="B7109" t="s">
        <v>34</v>
      </c>
      <c r="C7109" s="201">
        <v>511804</v>
      </c>
      <c r="D7109" t="s">
        <v>342</v>
      </c>
    </row>
    <row r="7110" spans="1:4" x14ac:dyDescent="0.35">
      <c r="A7110" s="202">
        <v>150</v>
      </c>
      <c r="B7110" t="s">
        <v>34</v>
      </c>
      <c r="C7110" s="201">
        <v>512201</v>
      </c>
      <c r="D7110" t="s">
        <v>156</v>
      </c>
    </row>
    <row r="7111" spans="1:4" x14ac:dyDescent="0.35">
      <c r="A7111" s="202">
        <v>150</v>
      </c>
      <c r="B7111" t="s">
        <v>34</v>
      </c>
      <c r="C7111" s="201">
        <v>512207</v>
      </c>
      <c r="D7111" t="s">
        <v>341</v>
      </c>
    </row>
    <row r="7112" spans="1:4" x14ac:dyDescent="0.35">
      <c r="A7112" s="202">
        <v>150</v>
      </c>
      <c r="B7112" t="s">
        <v>34</v>
      </c>
      <c r="C7112" s="201">
        <v>512208</v>
      </c>
      <c r="D7112" t="s">
        <v>340</v>
      </c>
    </row>
    <row r="7113" spans="1:4" x14ac:dyDescent="0.35">
      <c r="A7113" s="202">
        <v>150</v>
      </c>
      <c r="B7113" t="s">
        <v>34</v>
      </c>
      <c r="C7113" s="201">
        <v>512209</v>
      </c>
      <c r="D7113" t="s">
        <v>339</v>
      </c>
    </row>
    <row r="7114" spans="1:4" x14ac:dyDescent="0.35">
      <c r="A7114" s="202">
        <v>150</v>
      </c>
      <c r="B7114" t="s">
        <v>34</v>
      </c>
      <c r="C7114" s="201">
        <v>512212</v>
      </c>
      <c r="D7114" t="s">
        <v>338</v>
      </c>
    </row>
    <row r="7115" spans="1:4" x14ac:dyDescent="0.35">
      <c r="A7115" s="202">
        <v>150</v>
      </c>
      <c r="B7115" t="s">
        <v>34</v>
      </c>
      <c r="C7115" s="201">
        <v>513206</v>
      </c>
      <c r="D7115" t="s">
        <v>333</v>
      </c>
    </row>
    <row r="7116" spans="1:4" x14ac:dyDescent="0.35">
      <c r="A7116" s="202">
        <v>150</v>
      </c>
      <c r="B7116" t="s">
        <v>34</v>
      </c>
      <c r="C7116" s="201">
        <v>513602</v>
      </c>
      <c r="D7116" t="s">
        <v>413</v>
      </c>
    </row>
    <row r="7117" spans="1:4" x14ac:dyDescent="0.35">
      <c r="A7117" s="202">
        <v>150</v>
      </c>
      <c r="B7117" t="s">
        <v>34</v>
      </c>
      <c r="C7117" s="201">
        <v>513801</v>
      </c>
      <c r="D7117" t="s">
        <v>146</v>
      </c>
    </row>
    <row r="7118" spans="1:4" x14ac:dyDescent="0.35">
      <c r="A7118" s="202">
        <v>150</v>
      </c>
      <c r="B7118" t="s">
        <v>34</v>
      </c>
      <c r="C7118" s="201">
        <v>520201</v>
      </c>
      <c r="D7118" t="s">
        <v>143</v>
      </c>
    </row>
    <row r="7119" spans="1:4" x14ac:dyDescent="0.35">
      <c r="A7119" s="202">
        <v>150</v>
      </c>
      <c r="B7119" t="s">
        <v>34</v>
      </c>
      <c r="C7119" s="201">
        <v>520203</v>
      </c>
      <c r="D7119" t="s">
        <v>142</v>
      </c>
    </row>
    <row r="7120" spans="1:4" x14ac:dyDescent="0.35">
      <c r="A7120" s="202">
        <v>150</v>
      </c>
      <c r="B7120" t="s">
        <v>34</v>
      </c>
      <c r="C7120" s="201">
        <v>520205</v>
      </c>
      <c r="D7120" t="s">
        <v>140</v>
      </c>
    </row>
    <row r="7121" spans="1:4" x14ac:dyDescent="0.35">
      <c r="A7121" s="202">
        <v>150</v>
      </c>
      <c r="B7121" t="s">
        <v>34</v>
      </c>
      <c r="C7121" s="201">
        <v>520213</v>
      </c>
      <c r="D7121" t="s">
        <v>137</v>
      </c>
    </row>
    <row r="7122" spans="1:4" x14ac:dyDescent="0.35">
      <c r="A7122" s="202">
        <v>150</v>
      </c>
      <c r="B7122" t="s">
        <v>34</v>
      </c>
      <c r="C7122" s="201">
        <v>520216</v>
      </c>
      <c r="D7122" t="s">
        <v>136</v>
      </c>
    </row>
    <row r="7123" spans="1:4" x14ac:dyDescent="0.35">
      <c r="A7123" s="202">
        <v>150</v>
      </c>
      <c r="B7123" t="s">
        <v>34</v>
      </c>
      <c r="C7123" s="201">
        <v>520406</v>
      </c>
      <c r="D7123" t="s">
        <v>331</v>
      </c>
    </row>
    <row r="7124" spans="1:4" x14ac:dyDescent="0.35">
      <c r="A7124" s="202">
        <v>150</v>
      </c>
      <c r="B7124" t="s">
        <v>34</v>
      </c>
      <c r="C7124" s="201">
        <v>520408</v>
      </c>
      <c r="D7124" t="s">
        <v>330</v>
      </c>
    </row>
    <row r="7125" spans="1:4" x14ac:dyDescent="0.35">
      <c r="A7125" s="202">
        <v>150</v>
      </c>
      <c r="B7125" t="s">
        <v>34</v>
      </c>
      <c r="C7125" s="201">
        <v>520411</v>
      </c>
      <c r="D7125" t="s">
        <v>328</v>
      </c>
    </row>
    <row r="7126" spans="1:4" x14ac:dyDescent="0.35">
      <c r="A7126" s="202">
        <v>150</v>
      </c>
      <c r="B7126" t="s">
        <v>34</v>
      </c>
      <c r="C7126" s="201">
        <v>520901</v>
      </c>
      <c r="D7126" t="s">
        <v>133</v>
      </c>
    </row>
    <row r="7127" spans="1:4" x14ac:dyDescent="0.35">
      <c r="A7127" s="202">
        <v>150</v>
      </c>
      <c r="B7127" t="s">
        <v>34</v>
      </c>
      <c r="C7127" s="201">
        <v>520904</v>
      </c>
      <c r="D7127" t="s">
        <v>132</v>
      </c>
    </row>
    <row r="7128" spans="1:4" x14ac:dyDescent="0.35">
      <c r="A7128" s="202">
        <v>150</v>
      </c>
      <c r="B7128" t="s">
        <v>34</v>
      </c>
      <c r="C7128" s="201">
        <v>520905</v>
      </c>
      <c r="D7128" t="s">
        <v>131</v>
      </c>
    </row>
    <row r="7129" spans="1:4" x14ac:dyDescent="0.35">
      <c r="A7129" s="202">
        <v>150</v>
      </c>
      <c r="B7129" t="s">
        <v>34</v>
      </c>
      <c r="C7129" s="201">
        <v>520908</v>
      </c>
      <c r="D7129" t="s">
        <v>325</v>
      </c>
    </row>
    <row r="7130" spans="1:4" x14ac:dyDescent="0.35">
      <c r="A7130" s="202">
        <v>150</v>
      </c>
      <c r="B7130" t="s">
        <v>34</v>
      </c>
      <c r="C7130" s="201">
        <v>520909</v>
      </c>
      <c r="D7130" t="s">
        <v>129</v>
      </c>
    </row>
    <row r="7131" spans="1:4" x14ac:dyDescent="0.35">
      <c r="A7131" s="202">
        <v>150</v>
      </c>
      <c r="B7131" t="s">
        <v>34</v>
      </c>
      <c r="C7131" s="201">
        <v>520910</v>
      </c>
      <c r="D7131" t="s">
        <v>128</v>
      </c>
    </row>
    <row r="7132" spans="1:4" x14ac:dyDescent="0.35">
      <c r="A7132" s="202">
        <v>150</v>
      </c>
      <c r="B7132" t="s">
        <v>34</v>
      </c>
      <c r="C7132" s="201">
        <v>520999</v>
      </c>
      <c r="D7132" t="s">
        <v>127</v>
      </c>
    </row>
    <row r="7133" spans="1:4" x14ac:dyDescent="0.35">
      <c r="A7133" s="202">
        <v>150</v>
      </c>
      <c r="B7133" t="s">
        <v>34</v>
      </c>
      <c r="C7133" s="201">
        <v>521001</v>
      </c>
      <c r="D7133" t="s">
        <v>126</v>
      </c>
    </row>
    <row r="7134" spans="1:4" x14ac:dyDescent="0.35">
      <c r="A7134" s="202">
        <v>150</v>
      </c>
      <c r="B7134" t="s">
        <v>34</v>
      </c>
      <c r="C7134" s="201">
        <v>521401</v>
      </c>
      <c r="D7134" t="s">
        <v>125</v>
      </c>
    </row>
    <row r="7135" spans="1:4" x14ac:dyDescent="0.35">
      <c r="A7135" s="202">
        <v>150</v>
      </c>
      <c r="B7135" t="s">
        <v>34</v>
      </c>
      <c r="C7135" s="201">
        <v>521501</v>
      </c>
      <c r="D7135" t="s">
        <v>324</v>
      </c>
    </row>
    <row r="7136" spans="1:4" x14ac:dyDescent="0.35">
      <c r="A7136" s="202">
        <v>150</v>
      </c>
      <c r="B7136" t="s">
        <v>34</v>
      </c>
      <c r="C7136" s="201">
        <v>521803</v>
      </c>
      <c r="D7136" t="s">
        <v>124</v>
      </c>
    </row>
    <row r="7137" spans="1:4" x14ac:dyDescent="0.35">
      <c r="A7137" s="202">
        <v>150</v>
      </c>
      <c r="B7137" t="s">
        <v>34</v>
      </c>
      <c r="C7137" s="201">
        <v>521804</v>
      </c>
      <c r="D7137" t="s">
        <v>123</v>
      </c>
    </row>
    <row r="7138" spans="1:4" x14ac:dyDescent="0.35">
      <c r="A7138" s="202">
        <v>150</v>
      </c>
      <c r="B7138" t="s">
        <v>34</v>
      </c>
      <c r="C7138" s="201">
        <v>521903</v>
      </c>
      <c r="D7138" t="s">
        <v>412</v>
      </c>
    </row>
    <row r="7139" spans="1:4" x14ac:dyDescent="0.35">
      <c r="A7139" s="202">
        <v>150</v>
      </c>
      <c r="B7139" t="s">
        <v>34</v>
      </c>
      <c r="C7139" s="201">
        <v>999999</v>
      </c>
      <c r="D7139" t="s">
        <v>120</v>
      </c>
    </row>
    <row r="7140" spans="1:4" x14ac:dyDescent="0.35">
      <c r="A7140" s="202">
        <v>210</v>
      </c>
      <c r="B7140" t="s">
        <v>35</v>
      </c>
      <c r="C7140" s="203" t="s">
        <v>411</v>
      </c>
      <c r="D7140" t="s">
        <v>410</v>
      </c>
    </row>
    <row r="7141" spans="1:4" x14ac:dyDescent="0.35">
      <c r="A7141" s="202">
        <v>210</v>
      </c>
      <c r="B7141" t="s">
        <v>35</v>
      </c>
      <c r="C7141" s="203" t="s">
        <v>320</v>
      </c>
      <c r="D7141" t="s">
        <v>319</v>
      </c>
    </row>
    <row r="7142" spans="1:4" x14ac:dyDescent="0.35">
      <c r="A7142" s="202">
        <v>210</v>
      </c>
      <c r="B7142" t="s">
        <v>35</v>
      </c>
      <c r="C7142" s="203" t="s">
        <v>318</v>
      </c>
      <c r="D7142" t="s">
        <v>317</v>
      </c>
    </row>
    <row r="7143" spans="1:4" x14ac:dyDescent="0.35">
      <c r="A7143" s="202">
        <v>210</v>
      </c>
      <c r="B7143" t="s">
        <v>35</v>
      </c>
      <c r="C7143" s="203" t="s">
        <v>314</v>
      </c>
      <c r="D7143" t="s">
        <v>313</v>
      </c>
    </row>
    <row r="7144" spans="1:4" x14ac:dyDescent="0.35">
      <c r="A7144" s="202">
        <v>210</v>
      </c>
      <c r="B7144" t="s">
        <v>35</v>
      </c>
      <c r="C7144" s="203" t="s">
        <v>312</v>
      </c>
      <c r="D7144" t="s">
        <v>311</v>
      </c>
    </row>
    <row r="7145" spans="1:4" x14ac:dyDescent="0.35">
      <c r="A7145" s="202">
        <v>210</v>
      </c>
      <c r="B7145" t="s">
        <v>35</v>
      </c>
      <c r="C7145" s="203" t="s">
        <v>409</v>
      </c>
      <c r="D7145" t="s">
        <v>408</v>
      </c>
    </row>
    <row r="7146" spans="1:4" x14ac:dyDescent="0.35">
      <c r="A7146" s="202">
        <v>210</v>
      </c>
      <c r="B7146" t="s">
        <v>35</v>
      </c>
      <c r="C7146" s="203" t="s">
        <v>407</v>
      </c>
      <c r="D7146" t="s">
        <v>406</v>
      </c>
    </row>
    <row r="7147" spans="1:4" x14ac:dyDescent="0.35">
      <c r="A7147" s="202">
        <v>210</v>
      </c>
      <c r="B7147" t="s">
        <v>35</v>
      </c>
      <c r="C7147" s="203" t="s">
        <v>310</v>
      </c>
      <c r="D7147" t="s">
        <v>309</v>
      </c>
    </row>
    <row r="7148" spans="1:4" x14ac:dyDescent="0.35">
      <c r="A7148" s="202">
        <v>210</v>
      </c>
      <c r="B7148" t="s">
        <v>35</v>
      </c>
      <c r="C7148" s="203" t="s">
        <v>306</v>
      </c>
      <c r="D7148" t="s">
        <v>305</v>
      </c>
    </row>
    <row r="7149" spans="1:4" x14ac:dyDescent="0.35">
      <c r="A7149" s="202">
        <v>210</v>
      </c>
      <c r="B7149" t="s">
        <v>35</v>
      </c>
      <c r="C7149" s="203" t="s">
        <v>304</v>
      </c>
      <c r="D7149" t="s">
        <v>303</v>
      </c>
    </row>
    <row r="7150" spans="1:4" x14ac:dyDescent="0.35">
      <c r="A7150" s="202">
        <v>210</v>
      </c>
      <c r="B7150" t="s">
        <v>35</v>
      </c>
      <c r="C7150" s="203" t="s">
        <v>405</v>
      </c>
      <c r="D7150" t="s">
        <v>404</v>
      </c>
    </row>
    <row r="7151" spans="1:4" x14ac:dyDescent="0.35">
      <c r="A7151" s="202">
        <v>210</v>
      </c>
      <c r="B7151" t="s">
        <v>35</v>
      </c>
      <c r="C7151" s="203" t="s">
        <v>403</v>
      </c>
      <c r="D7151" t="s">
        <v>402</v>
      </c>
    </row>
    <row r="7152" spans="1:4" x14ac:dyDescent="0.35">
      <c r="A7152" s="202">
        <v>210</v>
      </c>
      <c r="B7152" t="s">
        <v>35</v>
      </c>
      <c r="C7152" s="203" t="s">
        <v>302</v>
      </c>
      <c r="D7152" t="s">
        <v>301</v>
      </c>
    </row>
    <row r="7153" spans="1:4" x14ac:dyDescent="0.35">
      <c r="A7153" s="202">
        <v>210</v>
      </c>
      <c r="B7153" t="s">
        <v>35</v>
      </c>
      <c r="C7153" s="203" t="s">
        <v>300</v>
      </c>
      <c r="D7153" t="s">
        <v>299</v>
      </c>
    </row>
    <row r="7154" spans="1:4" x14ac:dyDescent="0.35">
      <c r="A7154" s="202">
        <v>210</v>
      </c>
      <c r="B7154" t="s">
        <v>35</v>
      </c>
      <c r="C7154" s="203" t="s">
        <v>401</v>
      </c>
      <c r="D7154" t="s">
        <v>400</v>
      </c>
    </row>
    <row r="7155" spans="1:4" x14ac:dyDescent="0.35">
      <c r="A7155" s="202">
        <v>210</v>
      </c>
      <c r="B7155" t="s">
        <v>35</v>
      </c>
      <c r="C7155" s="203" t="s">
        <v>399</v>
      </c>
      <c r="D7155" t="s">
        <v>398</v>
      </c>
    </row>
    <row r="7156" spans="1:4" x14ac:dyDescent="0.35">
      <c r="A7156" s="202">
        <v>210</v>
      </c>
      <c r="B7156" t="s">
        <v>35</v>
      </c>
      <c r="C7156" s="203" t="s">
        <v>397</v>
      </c>
      <c r="D7156" t="s">
        <v>396</v>
      </c>
    </row>
    <row r="7157" spans="1:4" x14ac:dyDescent="0.35">
      <c r="A7157" s="202">
        <v>210</v>
      </c>
      <c r="B7157" t="s">
        <v>35</v>
      </c>
      <c r="C7157" s="201">
        <v>110103</v>
      </c>
      <c r="D7157" t="s">
        <v>292</v>
      </c>
    </row>
    <row r="7158" spans="1:4" x14ac:dyDescent="0.35">
      <c r="A7158" s="202">
        <v>210</v>
      </c>
      <c r="B7158" t="s">
        <v>35</v>
      </c>
      <c r="C7158" s="201">
        <v>110201</v>
      </c>
      <c r="D7158" t="s">
        <v>291</v>
      </c>
    </row>
    <row r="7159" spans="1:4" x14ac:dyDescent="0.35">
      <c r="A7159" s="202">
        <v>210</v>
      </c>
      <c r="B7159" t="s">
        <v>35</v>
      </c>
      <c r="C7159" s="201">
        <v>110202</v>
      </c>
      <c r="D7159" t="s">
        <v>290</v>
      </c>
    </row>
    <row r="7160" spans="1:4" x14ac:dyDescent="0.35">
      <c r="A7160" s="202">
        <v>210</v>
      </c>
      <c r="B7160" t="s">
        <v>35</v>
      </c>
      <c r="C7160" s="201">
        <v>110301</v>
      </c>
      <c r="D7160" t="s">
        <v>289</v>
      </c>
    </row>
    <row r="7161" spans="1:4" x14ac:dyDescent="0.35">
      <c r="A7161" s="202">
        <v>210</v>
      </c>
      <c r="B7161" t="s">
        <v>35</v>
      </c>
      <c r="C7161" s="201">
        <v>110501</v>
      </c>
      <c r="D7161" t="s">
        <v>395</v>
      </c>
    </row>
    <row r="7162" spans="1:4" x14ac:dyDescent="0.35">
      <c r="A7162" s="202">
        <v>210</v>
      </c>
      <c r="B7162" t="s">
        <v>35</v>
      </c>
      <c r="C7162" s="201">
        <v>110701</v>
      </c>
      <c r="D7162" t="s">
        <v>394</v>
      </c>
    </row>
    <row r="7163" spans="1:4" x14ac:dyDescent="0.35">
      <c r="A7163" s="202">
        <v>210</v>
      </c>
      <c r="B7163" t="s">
        <v>35</v>
      </c>
      <c r="C7163" s="201">
        <v>110802</v>
      </c>
      <c r="D7163" t="s">
        <v>288</v>
      </c>
    </row>
    <row r="7164" spans="1:4" x14ac:dyDescent="0.35">
      <c r="A7164" s="202">
        <v>210</v>
      </c>
      <c r="B7164" t="s">
        <v>35</v>
      </c>
      <c r="C7164" s="201">
        <v>110901</v>
      </c>
      <c r="D7164" t="s">
        <v>393</v>
      </c>
    </row>
    <row r="7165" spans="1:4" x14ac:dyDescent="0.35">
      <c r="A7165" s="202">
        <v>210</v>
      </c>
      <c r="B7165" t="s">
        <v>35</v>
      </c>
      <c r="C7165" s="201">
        <v>110902</v>
      </c>
      <c r="D7165" t="s">
        <v>392</v>
      </c>
    </row>
    <row r="7166" spans="1:4" x14ac:dyDescent="0.35">
      <c r="A7166" s="202">
        <v>210</v>
      </c>
      <c r="B7166" t="s">
        <v>35</v>
      </c>
      <c r="C7166" s="201">
        <v>111001</v>
      </c>
      <c r="D7166" t="s">
        <v>287</v>
      </c>
    </row>
    <row r="7167" spans="1:4" x14ac:dyDescent="0.35">
      <c r="A7167" s="202">
        <v>210</v>
      </c>
      <c r="B7167" t="s">
        <v>35</v>
      </c>
      <c r="C7167" s="201">
        <v>111002</v>
      </c>
      <c r="D7167" t="s">
        <v>286</v>
      </c>
    </row>
    <row r="7168" spans="1:4" x14ac:dyDescent="0.35">
      <c r="A7168" s="202">
        <v>210</v>
      </c>
      <c r="B7168" t="s">
        <v>35</v>
      </c>
      <c r="C7168" s="201">
        <v>111003</v>
      </c>
      <c r="D7168" t="s">
        <v>285</v>
      </c>
    </row>
    <row r="7169" spans="1:4" x14ac:dyDescent="0.35">
      <c r="A7169" s="202">
        <v>210</v>
      </c>
      <c r="B7169" t="s">
        <v>35</v>
      </c>
      <c r="C7169" s="201">
        <v>111006</v>
      </c>
      <c r="D7169" t="s">
        <v>284</v>
      </c>
    </row>
    <row r="7170" spans="1:4" x14ac:dyDescent="0.35">
      <c r="A7170" s="202">
        <v>210</v>
      </c>
      <c r="B7170" t="s">
        <v>35</v>
      </c>
      <c r="C7170" s="201">
        <v>120401</v>
      </c>
      <c r="D7170" t="s">
        <v>283</v>
      </c>
    </row>
    <row r="7171" spans="1:4" x14ac:dyDescent="0.35">
      <c r="A7171" s="202">
        <v>210</v>
      </c>
      <c r="B7171" t="s">
        <v>35</v>
      </c>
      <c r="C7171" s="201">
        <v>120404</v>
      </c>
      <c r="D7171" t="s">
        <v>282</v>
      </c>
    </row>
    <row r="7172" spans="1:4" x14ac:dyDescent="0.35">
      <c r="A7172" s="202">
        <v>210</v>
      </c>
      <c r="B7172" t="s">
        <v>35</v>
      </c>
      <c r="C7172" s="201">
        <v>120406</v>
      </c>
      <c r="D7172" t="s">
        <v>281</v>
      </c>
    </row>
    <row r="7173" spans="1:4" x14ac:dyDescent="0.35">
      <c r="A7173" s="202">
        <v>210</v>
      </c>
      <c r="B7173" t="s">
        <v>35</v>
      </c>
      <c r="C7173" s="201">
        <v>120407</v>
      </c>
      <c r="D7173" t="s">
        <v>280</v>
      </c>
    </row>
    <row r="7174" spans="1:4" x14ac:dyDescent="0.35">
      <c r="A7174" s="202">
        <v>210</v>
      </c>
      <c r="B7174" t="s">
        <v>35</v>
      </c>
      <c r="C7174" s="201">
        <v>120411</v>
      </c>
      <c r="D7174" t="s">
        <v>279</v>
      </c>
    </row>
    <row r="7175" spans="1:4" x14ac:dyDescent="0.35">
      <c r="A7175" s="202">
        <v>210</v>
      </c>
      <c r="B7175" t="s">
        <v>35</v>
      </c>
      <c r="C7175" s="201">
        <v>120412</v>
      </c>
      <c r="D7175" t="s">
        <v>278</v>
      </c>
    </row>
    <row r="7176" spans="1:4" x14ac:dyDescent="0.35">
      <c r="A7176" s="202">
        <v>210</v>
      </c>
      <c r="B7176" t="s">
        <v>35</v>
      </c>
      <c r="C7176" s="201">
        <v>120413</v>
      </c>
      <c r="D7176" t="s">
        <v>277</v>
      </c>
    </row>
    <row r="7177" spans="1:4" x14ac:dyDescent="0.35">
      <c r="A7177" s="202">
        <v>210</v>
      </c>
      <c r="B7177" t="s">
        <v>35</v>
      </c>
      <c r="C7177" s="201">
        <v>120499</v>
      </c>
      <c r="D7177" t="s">
        <v>276</v>
      </c>
    </row>
    <row r="7178" spans="1:4" x14ac:dyDescent="0.35">
      <c r="A7178" s="202">
        <v>210</v>
      </c>
      <c r="B7178" t="s">
        <v>35</v>
      </c>
      <c r="C7178" s="201">
        <v>120500</v>
      </c>
      <c r="D7178" t="s">
        <v>275</v>
      </c>
    </row>
    <row r="7179" spans="1:4" x14ac:dyDescent="0.35">
      <c r="A7179" s="202">
        <v>210</v>
      </c>
      <c r="B7179" t="s">
        <v>35</v>
      </c>
      <c r="C7179" s="201">
        <v>120501</v>
      </c>
      <c r="D7179" t="s">
        <v>274</v>
      </c>
    </row>
    <row r="7180" spans="1:4" x14ac:dyDescent="0.35">
      <c r="A7180" s="202">
        <v>210</v>
      </c>
      <c r="B7180" t="s">
        <v>35</v>
      </c>
      <c r="C7180" s="201">
        <v>120503</v>
      </c>
      <c r="D7180" t="s">
        <v>273</v>
      </c>
    </row>
    <row r="7181" spans="1:4" x14ac:dyDescent="0.35">
      <c r="A7181" s="202">
        <v>210</v>
      </c>
      <c r="B7181" t="s">
        <v>35</v>
      </c>
      <c r="C7181" s="201">
        <v>120504</v>
      </c>
      <c r="D7181" t="s">
        <v>272</v>
      </c>
    </row>
    <row r="7182" spans="1:4" x14ac:dyDescent="0.35">
      <c r="A7182" s="202">
        <v>210</v>
      </c>
      <c r="B7182" t="s">
        <v>35</v>
      </c>
      <c r="C7182" s="201">
        <v>120507</v>
      </c>
      <c r="D7182" t="s">
        <v>271</v>
      </c>
    </row>
    <row r="7183" spans="1:4" x14ac:dyDescent="0.35">
      <c r="A7183" s="202">
        <v>210</v>
      </c>
      <c r="B7183" t="s">
        <v>35</v>
      </c>
      <c r="C7183" s="201">
        <v>120509</v>
      </c>
      <c r="D7183" t="s">
        <v>270</v>
      </c>
    </row>
    <row r="7184" spans="1:4" x14ac:dyDescent="0.35">
      <c r="A7184" s="202">
        <v>210</v>
      </c>
      <c r="B7184" t="s">
        <v>35</v>
      </c>
      <c r="C7184" s="201">
        <v>120510</v>
      </c>
      <c r="D7184" t="s">
        <v>269</v>
      </c>
    </row>
    <row r="7185" spans="1:4" x14ac:dyDescent="0.35">
      <c r="A7185" s="202">
        <v>210</v>
      </c>
      <c r="B7185" t="s">
        <v>35</v>
      </c>
      <c r="C7185" s="201">
        <v>120601</v>
      </c>
      <c r="D7185" t="s">
        <v>391</v>
      </c>
    </row>
    <row r="7186" spans="1:4" x14ac:dyDescent="0.35">
      <c r="A7186" s="202">
        <v>210</v>
      </c>
      <c r="B7186" t="s">
        <v>35</v>
      </c>
      <c r="C7186" s="201">
        <v>120602</v>
      </c>
      <c r="D7186" t="s">
        <v>390</v>
      </c>
    </row>
    <row r="7187" spans="1:4" x14ac:dyDescent="0.35">
      <c r="A7187" s="202">
        <v>210</v>
      </c>
      <c r="B7187" t="s">
        <v>35</v>
      </c>
      <c r="C7187" s="201">
        <v>130201</v>
      </c>
      <c r="D7187" t="s">
        <v>389</v>
      </c>
    </row>
    <row r="7188" spans="1:4" x14ac:dyDescent="0.35">
      <c r="A7188" s="202">
        <v>210</v>
      </c>
      <c r="B7188" t="s">
        <v>35</v>
      </c>
      <c r="C7188" s="201">
        <v>131102</v>
      </c>
      <c r="D7188" t="s">
        <v>268</v>
      </c>
    </row>
    <row r="7189" spans="1:4" x14ac:dyDescent="0.35">
      <c r="A7189" s="202">
        <v>210</v>
      </c>
      <c r="B7189" t="s">
        <v>35</v>
      </c>
      <c r="C7189" s="201">
        <v>131199</v>
      </c>
      <c r="D7189" t="s">
        <v>267</v>
      </c>
    </row>
    <row r="7190" spans="1:4" x14ac:dyDescent="0.35">
      <c r="A7190" s="202">
        <v>210</v>
      </c>
      <c r="B7190" t="s">
        <v>35</v>
      </c>
      <c r="C7190" s="201">
        <v>131201</v>
      </c>
      <c r="D7190" t="s">
        <v>388</v>
      </c>
    </row>
    <row r="7191" spans="1:4" x14ac:dyDescent="0.35">
      <c r="A7191" s="202">
        <v>210</v>
      </c>
      <c r="B7191" t="s">
        <v>35</v>
      </c>
      <c r="C7191" s="201">
        <v>131206</v>
      </c>
      <c r="D7191" t="s">
        <v>387</v>
      </c>
    </row>
    <row r="7192" spans="1:4" x14ac:dyDescent="0.35">
      <c r="A7192" s="202">
        <v>210</v>
      </c>
      <c r="B7192" t="s">
        <v>35</v>
      </c>
      <c r="C7192" s="201">
        <v>131207</v>
      </c>
      <c r="D7192" t="s">
        <v>386</v>
      </c>
    </row>
    <row r="7193" spans="1:4" x14ac:dyDescent="0.35">
      <c r="A7193" s="202">
        <v>210</v>
      </c>
      <c r="B7193" t="s">
        <v>35</v>
      </c>
      <c r="C7193" s="201">
        <v>131208</v>
      </c>
      <c r="D7193" t="s">
        <v>385</v>
      </c>
    </row>
    <row r="7194" spans="1:4" x14ac:dyDescent="0.35">
      <c r="A7194" s="202">
        <v>210</v>
      </c>
      <c r="B7194" t="s">
        <v>35</v>
      </c>
      <c r="C7194" s="201">
        <v>131209</v>
      </c>
      <c r="D7194" t="s">
        <v>384</v>
      </c>
    </row>
    <row r="7195" spans="1:4" x14ac:dyDescent="0.35">
      <c r="A7195" s="202">
        <v>210</v>
      </c>
      <c r="B7195" t="s">
        <v>35</v>
      </c>
      <c r="C7195" s="201">
        <v>131210</v>
      </c>
      <c r="D7195" t="s">
        <v>383</v>
      </c>
    </row>
    <row r="7196" spans="1:4" x14ac:dyDescent="0.35">
      <c r="A7196" s="202">
        <v>210</v>
      </c>
      <c r="B7196" t="s">
        <v>35</v>
      </c>
      <c r="C7196" s="201">
        <v>131211</v>
      </c>
      <c r="D7196" t="s">
        <v>382</v>
      </c>
    </row>
    <row r="7197" spans="1:4" x14ac:dyDescent="0.35">
      <c r="A7197" s="202">
        <v>210</v>
      </c>
      <c r="B7197" t="s">
        <v>35</v>
      </c>
      <c r="C7197" s="201">
        <v>131212</v>
      </c>
      <c r="D7197" t="s">
        <v>381</v>
      </c>
    </row>
    <row r="7198" spans="1:4" x14ac:dyDescent="0.35">
      <c r="A7198" s="202">
        <v>210</v>
      </c>
      <c r="B7198" t="s">
        <v>35</v>
      </c>
      <c r="C7198" s="201">
        <v>131401</v>
      </c>
      <c r="D7198" t="s">
        <v>380</v>
      </c>
    </row>
    <row r="7199" spans="1:4" x14ac:dyDescent="0.35">
      <c r="A7199" s="202">
        <v>210</v>
      </c>
      <c r="B7199" t="s">
        <v>35</v>
      </c>
      <c r="C7199" s="201">
        <v>131402</v>
      </c>
      <c r="D7199" t="s">
        <v>379</v>
      </c>
    </row>
    <row r="7200" spans="1:4" x14ac:dyDescent="0.35">
      <c r="A7200" s="202">
        <v>210</v>
      </c>
      <c r="B7200" t="s">
        <v>35</v>
      </c>
      <c r="C7200" s="201">
        <v>131499</v>
      </c>
      <c r="D7200" t="s">
        <v>378</v>
      </c>
    </row>
    <row r="7201" spans="1:4" x14ac:dyDescent="0.35">
      <c r="A7201" s="202">
        <v>210</v>
      </c>
      <c r="B7201" t="s">
        <v>35</v>
      </c>
      <c r="C7201" s="201">
        <v>150303</v>
      </c>
      <c r="D7201" t="s">
        <v>377</v>
      </c>
    </row>
    <row r="7202" spans="1:4" x14ac:dyDescent="0.35">
      <c r="A7202" s="202">
        <v>210</v>
      </c>
      <c r="B7202" t="s">
        <v>35</v>
      </c>
      <c r="C7202" s="201">
        <v>150306</v>
      </c>
      <c r="D7202" t="s">
        <v>376</v>
      </c>
    </row>
    <row r="7203" spans="1:4" x14ac:dyDescent="0.35">
      <c r="A7203" s="202">
        <v>210</v>
      </c>
      <c r="B7203" t="s">
        <v>35</v>
      </c>
      <c r="C7203" s="201">
        <v>150401</v>
      </c>
      <c r="D7203" t="s">
        <v>375</v>
      </c>
    </row>
    <row r="7204" spans="1:4" x14ac:dyDescent="0.35">
      <c r="A7204" s="202">
        <v>210</v>
      </c>
      <c r="B7204" t="s">
        <v>35</v>
      </c>
      <c r="C7204" s="201">
        <v>150403</v>
      </c>
      <c r="D7204" t="s">
        <v>374</v>
      </c>
    </row>
    <row r="7205" spans="1:4" x14ac:dyDescent="0.35">
      <c r="A7205" s="202">
        <v>210</v>
      </c>
      <c r="B7205" t="s">
        <v>35</v>
      </c>
      <c r="C7205" s="201">
        <v>150506</v>
      </c>
      <c r="D7205" t="s">
        <v>265</v>
      </c>
    </row>
    <row r="7206" spans="1:4" x14ac:dyDescent="0.35">
      <c r="A7206" s="202">
        <v>210</v>
      </c>
      <c r="B7206" t="s">
        <v>35</v>
      </c>
      <c r="C7206" s="201">
        <v>150507</v>
      </c>
      <c r="D7206" t="s">
        <v>264</v>
      </c>
    </row>
    <row r="7207" spans="1:4" x14ac:dyDescent="0.35">
      <c r="A7207" s="202">
        <v>210</v>
      </c>
      <c r="B7207" t="s">
        <v>35</v>
      </c>
      <c r="C7207" s="201">
        <v>150508</v>
      </c>
      <c r="D7207" t="s">
        <v>263</v>
      </c>
    </row>
    <row r="7208" spans="1:4" x14ac:dyDescent="0.35">
      <c r="A7208" s="202">
        <v>210</v>
      </c>
      <c r="B7208" t="s">
        <v>35</v>
      </c>
      <c r="C7208" s="201">
        <v>150701</v>
      </c>
      <c r="D7208" t="s">
        <v>262</v>
      </c>
    </row>
    <row r="7209" spans="1:4" x14ac:dyDescent="0.35">
      <c r="A7209" s="202">
        <v>210</v>
      </c>
      <c r="B7209" t="s">
        <v>35</v>
      </c>
      <c r="C7209" s="201">
        <v>150705</v>
      </c>
      <c r="D7209" t="s">
        <v>261</v>
      </c>
    </row>
    <row r="7210" spans="1:4" x14ac:dyDescent="0.35">
      <c r="A7210" s="202">
        <v>210</v>
      </c>
      <c r="B7210" t="s">
        <v>35</v>
      </c>
      <c r="C7210" s="201">
        <v>150803</v>
      </c>
      <c r="D7210" t="s">
        <v>260</v>
      </c>
    </row>
    <row r="7211" spans="1:4" x14ac:dyDescent="0.35">
      <c r="A7211" s="202">
        <v>210</v>
      </c>
      <c r="B7211" t="s">
        <v>35</v>
      </c>
      <c r="C7211" s="201">
        <v>150807</v>
      </c>
      <c r="D7211" t="s">
        <v>259</v>
      </c>
    </row>
    <row r="7212" spans="1:4" x14ac:dyDescent="0.35">
      <c r="A7212" s="202">
        <v>210</v>
      </c>
      <c r="B7212" t="s">
        <v>35</v>
      </c>
      <c r="C7212" s="201">
        <v>151301</v>
      </c>
      <c r="D7212" t="s">
        <v>258</v>
      </c>
    </row>
    <row r="7213" spans="1:4" x14ac:dyDescent="0.35">
      <c r="A7213" s="202">
        <v>210</v>
      </c>
      <c r="B7213" t="s">
        <v>35</v>
      </c>
      <c r="C7213" s="201">
        <v>151302</v>
      </c>
      <c r="D7213" t="s">
        <v>257</v>
      </c>
    </row>
    <row r="7214" spans="1:4" x14ac:dyDescent="0.35">
      <c r="A7214" s="202">
        <v>210</v>
      </c>
      <c r="B7214" t="s">
        <v>35</v>
      </c>
      <c r="C7214" s="201">
        <v>151305</v>
      </c>
      <c r="D7214" t="s">
        <v>373</v>
      </c>
    </row>
    <row r="7215" spans="1:4" x14ac:dyDescent="0.35">
      <c r="A7215" s="202">
        <v>210</v>
      </c>
      <c r="B7215" t="s">
        <v>35</v>
      </c>
      <c r="C7215" s="201">
        <v>151307</v>
      </c>
      <c r="D7215" t="s">
        <v>254</v>
      </c>
    </row>
    <row r="7216" spans="1:4" x14ac:dyDescent="0.35">
      <c r="A7216" s="202">
        <v>210</v>
      </c>
      <c r="B7216" t="s">
        <v>35</v>
      </c>
      <c r="C7216" s="201">
        <v>190501</v>
      </c>
      <c r="D7216" t="s">
        <v>372</v>
      </c>
    </row>
    <row r="7217" spans="1:4" x14ac:dyDescent="0.35">
      <c r="A7217" s="202">
        <v>210</v>
      </c>
      <c r="B7217" t="s">
        <v>35</v>
      </c>
      <c r="C7217" s="201">
        <v>190505</v>
      </c>
      <c r="D7217" t="s">
        <v>252</v>
      </c>
    </row>
    <row r="7218" spans="1:4" x14ac:dyDescent="0.35">
      <c r="A7218" s="202">
        <v>210</v>
      </c>
      <c r="B7218" t="s">
        <v>35</v>
      </c>
      <c r="C7218" s="201">
        <v>190708</v>
      </c>
      <c r="D7218" t="s">
        <v>371</v>
      </c>
    </row>
    <row r="7219" spans="1:4" x14ac:dyDescent="0.35">
      <c r="A7219" s="202">
        <v>210</v>
      </c>
      <c r="B7219" t="s">
        <v>35</v>
      </c>
      <c r="C7219" s="201">
        <v>190710</v>
      </c>
      <c r="D7219" t="s">
        <v>370</v>
      </c>
    </row>
    <row r="7220" spans="1:4" x14ac:dyDescent="0.35">
      <c r="A7220" s="202">
        <v>210</v>
      </c>
      <c r="B7220" t="s">
        <v>35</v>
      </c>
      <c r="C7220" s="201">
        <v>261006</v>
      </c>
      <c r="D7220" t="s">
        <v>250</v>
      </c>
    </row>
    <row r="7221" spans="1:4" x14ac:dyDescent="0.35">
      <c r="A7221" s="202">
        <v>210</v>
      </c>
      <c r="B7221" t="s">
        <v>35</v>
      </c>
      <c r="C7221" s="201">
        <v>290203</v>
      </c>
      <c r="D7221" t="s">
        <v>249</v>
      </c>
    </row>
    <row r="7222" spans="1:4" x14ac:dyDescent="0.35">
      <c r="A7222" s="202">
        <v>210</v>
      </c>
      <c r="B7222" t="s">
        <v>35</v>
      </c>
      <c r="C7222" s="201">
        <v>301901</v>
      </c>
      <c r="D7222" t="s">
        <v>369</v>
      </c>
    </row>
    <row r="7223" spans="1:4" x14ac:dyDescent="0.35">
      <c r="A7223" s="202">
        <v>210</v>
      </c>
      <c r="B7223" t="s">
        <v>35</v>
      </c>
      <c r="C7223" s="201">
        <v>302502</v>
      </c>
      <c r="D7223" t="s">
        <v>368</v>
      </c>
    </row>
    <row r="7224" spans="1:4" x14ac:dyDescent="0.35">
      <c r="A7224" s="202">
        <v>210</v>
      </c>
      <c r="B7224" t="s">
        <v>35</v>
      </c>
      <c r="C7224" s="201">
        <v>303301</v>
      </c>
      <c r="D7224" t="s">
        <v>248</v>
      </c>
    </row>
    <row r="7225" spans="1:4" x14ac:dyDescent="0.35">
      <c r="A7225" s="202">
        <v>210</v>
      </c>
      <c r="B7225" t="s">
        <v>35</v>
      </c>
      <c r="C7225" s="201">
        <v>303401</v>
      </c>
      <c r="D7225" t="s">
        <v>247</v>
      </c>
    </row>
    <row r="7226" spans="1:4" x14ac:dyDescent="0.35">
      <c r="A7226" s="202">
        <v>210</v>
      </c>
      <c r="B7226" t="s">
        <v>35</v>
      </c>
      <c r="C7226" s="201">
        <v>304101</v>
      </c>
      <c r="D7226" t="s">
        <v>246</v>
      </c>
    </row>
    <row r="7227" spans="1:4" x14ac:dyDescent="0.35">
      <c r="A7227" s="202">
        <v>210</v>
      </c>
      <c r="B7227" t="s">
        <v>35</v>
      </c>
      <c r="C7227" s="201">
        <v>304401</v>
      </c>
      <c r="D7227" t="s">
        <v>245</v>
      </c>
    </row>
    <row r="7228" spans="1:4" x14ac:dyDescent="0.35">
      <c r="A7228" s="202">
        <v>210</v>
      </c>
      <c r="B7228" t="s">
        <v>35</v>
      </c>
      <c r="C7228" s="201">
        <v>310601</v>
      </c>
      <c r="D7228" t="s">
        <v>367</v>
      </c>
    </row>
    <row r="7229" spans="1:4" x14ac:dyDescent="0.35">
      <c r="A7229" s="202">
        <v>210</v>
      </c>
      <c r="B7229" t="s">
        <v>35</v>
      </c>
      <c r="C7229" s="201">
        <v>400509</v>
      </c>
      <c r="D7229" t="s">
        <v>244</v>
      </c>
    </row>
    <row r="7230" spans="1:4" x14ac:dyDescent="0.35">
      <c r="A7230" s="202">
        <v>210</v>
      </c>
      <c r="B7230" t="s">
        <v>35</v>
      </c>
      <c r="C7230" s="201">
        <v>410301</v>
      </c>
      <c r="D7230" t="s">
        <v>366</v>
      </c>
    </row>
    <row r="7231" spans="1:4" x14ac:dyDescent="0.35">
      <c r="A7231" s="202">
        <v>210</v>
      </c>
      <c r="B7231" t="s">
        <v>35</v>
      </c>
      <c r="C7231" s="201">
        <v>410303</v>
      </c>
      <c r="D7231" t="s">
        <v>365</v>
      </c>
    </row>
    <row r="7232" spans="1:4" x14ac:dyDescent="0.35">
      <c r="A7232" s="202">
        <v>210</v>
      </c>
      <c r="B7232" t="s">
        <v>35</v>
      </c>
      <c r="C7232" s="201">
        <v>410399</v>
      </c>
      <c r="D7232" t="s">
        <v>243</v>
      </c>
    </row>
    <row r="7233" spans="1:4" x14ac:dyDescent="0.35">
      <c r="A7233" s="202">
        <v>210</v>
      </c>
      <c r="B7233" t="s">
        <v>35</v>
      </c>
      <c r="C7233" s="201">
        <v>419999</v>
      </c>
      <c r="D7233" t="s">
        <v>242</v>
      </c>
    </row>
    <row r="7234" spans="1:4" x14ac:dyDescent="0.35">
      <c r="A7234" s="202">
        <v>210</v>
      </c>
      <c r="B7234" t="s">
        <v>35</v>
      </c>
      <c r="C7234" s="201">
        <v>430100</v>
      </c>
      <c r="D7234" t="s">
        <v>241</v>
      </c>
    </row>
    <row r="7235" spans="1:4" x14ac:dyDescent="0.35">
      <c r="A7235" s="202">
        <v>210</v>
      </c>
      <c r="B7235" t="s">
        <v>35</v>
      </c>
      <c r="C7235" s="201">
        <v>430102</v>
      </c>
      <c r="D7235" t="s">
        <v>240</v>
      </c>
    </row>
    <row r="7236" spans="1:4" x14ac:dyDescent="0.35">
      <c r="A7236" s="202">
        <v>210</v>
      </c>
      <c r="B7236" t="s">
        <v>35</v>
      </c>
      <c r="C7236" s="201">
        <v>430103</v>
      </c>
      <c r="D7236" t="s">
        <v>239</v>
      </c>
    </row>
    <row r="7237" spans="1:4" x14ac:dyDescent="0.35">
      <c r="A7237" s="202">
        <v>210</v>
      </c>
      <c r="B7237" t="s">
        <v>35</v>
      </c>
      <c r="C7237" s="201">
        <v>430104</v>
      </c>
      <c r="D7237" t="s">
        <v>238</v>
      </c>
    </row>
    <row r="7238" spans="1:4" x14ac:dyDescent="0.35">
      <c r="A7238" s="202">
        <v>210</v>
      </c>
      <c r="B7238" t="s">
        <v>35</v>
      </c>
      <c r="C7238" s="201">
        <v>430109</v>
      </c>
      <c r="D7238" t="s">
        <v>364</v>
      </c>
    </row>
    <row r="7239" spans="1:4" x14ac:dyDescent="0.35">
      <c r="A7239" s="202">
        <v>210</v>
      </c>
      <c r="B7239" t="s">
        <v>35</v>
      </c>
      <c r="C7239" s="201">
        <v>430115</v>
      </c>
      <c r="D7239" t="s">
        <v>235</v>
      </c>
    </row>
    <row r="7240" spans="1:4" x14ac:dyDescent="0.35">
      <c r="A7240" s="202">
        <v>210</v>
      </c>
      <c r="B7240" t="s">
        <v>35</v>
      </c>
      <c r="C7240" s="201">
        <v>430119</v>
      </c>
      <c r="D7240" t="s">
        <v>234</v>
      </c>
    </row>
    <row r="7241" spans="1:4" x14ac:dyDescent="0.35">
      <c r="A7241" s="202">
        <v>210</v>
      </c>
      <c r="B7241" t="s">
        <v>35</v>
      </c>
      <c r="C7241" s="201">
        <v>430120</v>
      </c>
      <c r="D7241" t="s">
        <v>233</v>
      </c>
    </row>
    <row r="7242" spans="1:4" x14ac:dyDescent="0.35">
      <c r="A7242" s="202">
        <v>210</v>
      </c>
      <c r="B7242" t="s">
        <v>35</v>
      </c>
      <c r="C7242" s="201">
        <v>430122</v>
      </c>
      <c r="D7242" t="s">
        <v>232</v>
      </c>
    </row>
    <row r="7243" spans="1:4" x14ac:dyDescent="0.35">
      <c r="A7243" s="202">
        <v>210</v>
      </c>
      <c r="B7243" t="s">
        <v>35</v>
      </c>
      <c r="C7243" s="201">
        <v>430123</v>
      </c>
      <c r="D7243" t="s">
        <v>231</v>
      </c>
    </row>
    <row r="7244" spans="1:4" x14ac:dyDescent="0.35">
      <c r="A7244" s="202">
        <v>210</v>
      </c>
      <c r="B7244" t="s">
        <v>35</v>
      </c>
      <c r="C7244" s="201">
        <v>430201</v>
      </c>
      <c r="D7244" t="s">
        <v>363</v>
      </c>
    </row>
    <row r="7245" spans="1:4" x14ac:dyDescent="0.35">
      <c r="A7245" s="202">
        <v>210</v>
      </c>
      <c r="B7245" t="s">
        <v>35</v>
      </c>
      <c r="C7245" s="201">
        <v>430202</v>
      </c>
      <c r="D7245" t="s">
        <v>362</v>
      </c>
    </row>
    <row r="7246" spans="1:4" x14ac:dyDescent="0.35">
      <c r="A7246" s="202">
        <v>210</v>
      </c>
      <c r="B7246" t="s">
        <v>35</v>
      </c>
      <c r="C7246" s="201">
        <v>430203</v>
      </c>
      <c r="D7246" t="s">
        <v>361</v>
      </c>
    </row>
    <row r="7247" spans="1:4" x14ac:dyDescent="0.35">
      <c r="A7247" s="202">
        <v>210</v>
      </c>
      <c r="B7247" t="s">
        <v>35</v>
      </c>
      <c r="C7247" s="201">
        <v>430205</v>
      </c>
      <c r="D7247" t="s">
        <v>360</v>
      </c>
    </row>
    <row r="7248" spans="1:4" x14ac:dyDescent="0.35">
      <c r="A7248" s="202">
        <v>210</v>
      </c>
      <c r="B7248" t="s">
        <v>35</v>
      </c>
      <c r="C7248" s="201">
        <v>430299</v>
      </c>
      <c r="D7248" t="s">
        <v>359</v>
      </c>
    </row>
    <row r="7249" spans="1:4" x14ac:dyDescent="0.35">
      <c r="A7249" s="202">
        <v>210</v>
      </c>
      <c r="B7249" t="s">
        <v>35</v>
      </c>
      <c r="C7249" s="201">
        <v>430301</v>
      </c>
      <c r="D7249" t="s">
        <v>230</v>
      </c>
    </row>
    <row r="7250" spans="1:4" x14ac:dyDescent="0.35">
      <c r="A7250" s="202">
        <v>210</v>
      </c>
      <c r="B7250" t="s">
        <v>35</v>
      </c>
      <c r="C7250" s="201">
        <v>430302</v>
      </c>
      <c r="D7250" t="s">
        <v>229</v>
      </c>
    </row>
    <row r="7251" spans="1:4" x14ac:dyDescent="0.35">
      <c r="A7251" s="202">
        <v>210</v>
      </c>
      <c r="B7251" t="s">
        <v>35</v>
      </c>
      <c r="C7251" s="201">
        <v>430303</v>
      </c>
      <c r="D7251" t="s">
        <v>228</v>
      </c>
    </row>
    <row r="7252" spans="1:4" x14ac:dyDescent="0.35">
      <c r="A7252" s="202">
        <v>210</v>
      </c>
      <c r="B7252" t="s">
        <v>35</v>
      </c>
      <c r="C7252" s="201">
        <v>430304</v>
      </c>
      <c r="D7252" t="s">
        <v>227</v>
      </c>
    </row>
    <row r="7253" spans="1:4" x14ac:dyDescent="0.35">
      <c r="A7253" s="202">
        <v>210</v>
      </c>
      <c r="B7253" t="s">
        <v>35</v>
      </c>
      <c r="C7253" s="201">
        <v>430401</v>
      </c>
      <c r="D7253" t="s">
        <v>226</v>
      </c>
    </row>
    <row r="7254" spans="1:4" x14ac:dyDescent="0.35">
      <c r="A7254" s="202">
        <v>210</v>
      </c>
      <c r="B7254" t="s">
        <v>35</v>
      </c>
      <c r="C7254" s="201">
        <v>430404</v>
      </c>
      <c r="D7254" t="s">
        <v>224</v>
      </c>
    </row>
    <row r="7255" spans="1:4" x14ac:dyDescent="0.35">
      <c r="A7255" s="202">
        <v>210</v>
      </c>
      <c r="B7255" t="s">
        <v>35</v>
      </c>
      <c r="C7255" s="201">
        <v>430407</v>
      </c>
      <c r="D7255" t="s">
        <v>222</v>
      </c>
    </row>
    <row r="7256" spans="1:4" x14ac:dyDescent="0.35">
      <c r="A7256" s="202">
        <v>210</v>
      </c>
      <c r="B7256" t="s">
        <v>35</v>
      </c>
      <c r="C7256" s="201">
        <v>430499</v>
      </c>
      <c r="D7256" t="s">
        <v>221</v>
      </c>
    </row>
    <row r="7257" spans="1:4" x14ac:dyDescent="0.35">
      <c r="A7257" s="202">
        <v>210</v>
      </c>
      <c r="B7257" t="s">
        <v>35</v>
      </c>
      <c r="C7257" s="201">
        <v>440000</v>
      </c>
      <c r="D7257" t="s">
        <v>220</v>
      </c>
    </row>
    <row r="7258" spans="1:4" x14ac:dyDescent="0.35">
      <c r="A7258" s="202">
        <v>210</v>
      </c>
      <c r="B7258" t="s">
        <v>35</v>
      </c>
      <c r="C7258" s="201">
        <v>440701</v>
      </c>
      <c r="D7258" t="s">
        <v>358</v>
      </c>
    </row>
    <row r="7259" spans="1:4" x14ac:dyDescent="0.35">
      <c r="A7259" s="202">
        <v>210</v>
      </c>
      <c r="B7259" t="s">
        <v>35</v>
      </c>
      <c r="C7259" s="201">
        <v>460301</v>
      </c>
      <c r="D7259" t="s">
        <v>219</v>
      </c>
    </row>
    <row r="7260" spans="1:4" x14ac:dyDescent="0.35">
      <c r="A7260" s="202">
        <v>210</v>
      </c>
      <c r="B7260" t="s">
        <v>35</v>
      </c>
      <c r="C7260" s="201">
        <v>460303</v>
      </c>
      <c r="D7260" t="s">
        <v>218</v>
      </c>
    </row>
    <row r="7261" spans="1:4" x14ac:dyDescent="0.35">
      <c r="A7261" s="202">
        <v>210</v>
      </c>
      <c r="B7261" t="s">
        <v>35</v>
      </c>
      <c r="C7261" s="201">
        <v>460401</v>
      </c>
      <c r="D7261" t="s">
        <v>217</v>
      </c>
    </row>
    <row r="7262" spans="1:4" x14ac:dyDescent="0.35">
      <c r="A7262" s="202">
        <v>210</v>
      </c>
      <c r="B7262" t="s">
        <v>35</v>
      </c>
      <c r="C7262" s="201">
        <v>470000</v>
      </c>
      <c r="D7262" t="s">
        <v>216</v>
      </c>
    </row>
    <row r="7263" spans="1:4" x14ac:dyDescent="0.35">
      <c r="A7263" s="202">
        <v>210</v>
      </c>
      <c r="B7263" t="s">
        <v>35</v>
      </c>
      <c r="C7263" s="201">
        <v>470600</v>
      </c>
      <c r="D7263" t="s">
        <v>211</v>
      </c>
    </row>
    <row r="7264" spans="1:4" x14ac:dyDescent="0.35">
      <c r="A7264" s="202">
        <v>210</v>
      </c>
      <c r="B7264" t="s">
        <v>35</v>
      </c>
      <c r="C7264" s="201">
        <v>470604</v>
      </c>
      <c r="D7264" t="s">
        <v>210</v>
      </c>
    </row>
    <row r="7265" spans="1:4" x14ac:dyDescent="0.35">
      <c r="A7265" s="202">
        <v>210</v>
      </c>
      <c r="B7265" t="s">
        <v>35</v>
      </c>
      <c r="C7265" s="201">
        <v>470607</v>
      </c>
      <c r="D7265" t="s">
        <v>208</v>
      </c>
    </row>
    <row r="7266" spans="1:4" x14ac:dyDescent="0.35">
      <c r="A7266" s="202">
        <v>210</v>
      </c>
      <c r="B7266" t="s">
        <v>35</v>
      </c>
      <c r="C7266" s="201">
        <v>470608</v>
      </c>
      <c r="D7266" t="s">
        <v>207</v>
      </c>
    </row>
    <row r="7267" spans="1:4" x14ac:dyDescent="0.35">
      <c r="A7267" s="202">
        <v>210</v>
      </c>
      <c r="B7267" t="s">
        <v>35</v>
      </c>
      <c r="C7267" s="201">
        <v>470612</v>
      </c>
      <c r="D7267" t="s">
        <v>206</v>
      </c>
    </row>
    <row r="7268" spans="1:4" x14ac:dyDescent="0.35">
      <c r="A7268" s="202">
        <v>210</v>
      </c>
      <c r="B7268" t="s">
        <v>35</v>
      </c>
      <c r="C7268" s="201">
        <v>470613</v>
      </c>
      <c r="D7268" t="s">
        <v>205</v>
      </c>
    </row>
    <row r="7269" spans="1:4" x14ac:dyDescent="0.35">
      <c r="A7269" s="202">
        <v>210</v>
      </c>
      <c r="B7269" t="s">
        <v>35</v>
      </c>
      <c r="C7269" s="201">
        <v>470614</v>
      </c>
      <c r="D7269" t="s">
        <v>204</v>
      </c>
    </row>
    <row r="7270" spans="1:4" x14ac:dyDescent="0.35">
      <c r="A7270" s="202">
        <v>210</v>
      </c>
      <c r="B7270" t="s">
        <v>35</v>
      </c>
      <c r="C7270" s="201">
        <v>470617</v>
      </c>
      <c r="D7270" t="s">
        <v>203</v>
      </c>
    </row>
    <row r="7271" spans="1:4" x14ac:dyDescent="0.35">
      <c r="A7271" s="202">
        <v>210</v>
      </c>
      <c r="B7271" t="s">
        <v>35</v>
      </c>
      <c r="C7271" s="201">
        <v>470618</v>
      </c>
      <c r="D7271" t="s">
        <v>202</v>
      </c>
    </row>
    <row r="7272" spans="1:4" x14ac:dyDescent="0.35">
      <c r="A7272" s="202">
        <v>210</v>
      </c>
      <c r="B7272" t="s">
        <v>35</v>
      </c>
      <c r="C7272" s="201">
        <v>470701</v>
      </c>
      <c r="D7272" t="s">
        <v>201</v>
      </c>
    </row>
    <row r="7273" spans="1:4" x14ac:dyDescent="0.35">
      <c r="A7273" s="202">
        <v>210</v>
      </c>
      <c r="B7273" t="s">
        <v>35</v>
      </c>
      <c r="C7273" s="201">
        <v>470703</v>
      </c>
      <c r="D7273" t="s">
        <v>200</v>
      </c>
    </row>
    <row r="7274" spans="1:4" x14ac:dyDescent="0.35">
      <c r="A7274" s="202">
        <v>210</v>
      </c>
      <c r="B7274" t="s">
        <v>35</v>
      </c>
      <c r="C7274" s="201">
        <v>470704</v>
      </c>
      <c r="D7274" t="s">
        <v>199</v>
      </c>
    </row>
    <row r="7275" spans="1:4" x14ac:dyDescent="0.35">
      <c r="A7275" s="202">
        <v>210</v>
      </c>
      <c r="B7275" t="s">
        <v>35</v>
      </c>
      <c r="C7275" s="201">
        <v>470705</v>
      </c>
      <c r="D7275" t="s">
        <v>198</v>
      </c>
    </row>
    <row r="7276" spans="1:4" x14ac:dyDescent="0.35">
      <c r="A7276" s="202">
        <v>210</v>
      </c>
      <c r="B7276" t="s">
        <v>35</v>
      </c>
      <c r="C7276" s="201">
        <v>470706</v>
      </c>
      <c r="D7276" t="s">
        <v>197</v>
      </c>
    </row>
    <row r="7277" spans="1:4" x14ac:dyDescent="0.35">
      <c r="A7277" s="202">
        <v>210</v>
      </c>
      <c r="B7277" t="s">
        <v>35</v>
      </c>
      <c r="C7277" s="201">
        <v>490102</v>
      </c>
      <c r="D7277" t="s">
        <v>195</v>
      </c>
    </row>
    <row r="7278" spans="1:4" x14ac:dyDescent="0.35">
      <c r="A7278" s="202">
        <v>210</v>
      </c>
      <c r="B7278" t="s">
        <v>35</v>
      </c>
      <c r="C7278" s="201">
        <v>490108</v>
      </c>
      <c r="D7278" t="s">
        <v>193</v>
      </c>
    </row>
    <row r="7279" spans="1:4" x14ac:dyDescent="0.35">
      <c r="A7279" s="202">
        <v>210</v>
      </c>
      <c r="B7279" t="s">
        <v>35</v>
      </c>
      <c r="C7279" s="201">
        <v>500509</v>
      </c>
      <c r="D7279" t="s">
        <v>357</v>
      </c>
    </row>
    <row r="7280" spans="1:4" x14ac:dyDescent="0.35">
      <c r="A7280" s="202">
        <v>210</v>
      </c>
      <c r="B7280" t="s">
        <v>35</v>
      </c>
      <c r="C7280" s="201">
        <v>500901</v>
      </c>
      <c r="D7280" t="s">
        <v>356</v>
      </c>
    </row>
    <row r="7281" spans="1:4" x14ac:dyDescent="0.35">
      <c r="A7281" s="202">
        <v>210</v>
      </c>
      <c r="B7281" t="s">
        <v>35</v>
      </c>
      <c r="C7281" s="201">
        <v>500903</v>
      </c>
      <c r="D7281" t="s">
        <v>355</v>
      </c>
    </row>
    <row r="7282" spans="1:4" x14ac:dyDescent="0.35">
      <c r="A7282" s="202">
        <v>210</v>
      </c>
      <c r="B7282" t="s">
        <v>35</v>
      </c>
      <c r="C7282" s="201">
        <v>500907</v>
      </c>
      <c r="D7282" t="s">
        <v>354</v>
      </c>
    </row>
    <row r="7283" spans="1:4" x14ac:dyDescent="0.35">
      <c r="A7283" s="202">
        <v>210</v>
      </c>
      <c r="B7283" t="s">
        <v>35</v>
      </c>
      <c r="C7283" s="201">
        <v>500908</v>
      </c>
      <c r="D7283" t="s">
        <v>353</v>
      </c>
    </row>
    <row r="7284" spans="1:4" x14ac:dyDescent="0.35">
      <c r="A7284" s="202">
        <v>210</v>
      </c>
      <c r="B7284" t="s">
        <v>35</v>
      </c>
      <c r="C7284" s="201">
        <v>500910</v>
      </c>
      <c r="D7284" t="s">
        <v>352</v>
      </c>
    </row>
    <row r="7285" spans="1:4" x14ac:dyDescent="0.35">
      <c r="A7285" s="202">
        <v>210</v>
      </c>
      <c r="B7285" t="s">
        <v>35</v>
      </c>
      <c r="C7285" s="201">
        <v>500911</v>
      </c>
      <c r="D7285" t="s">
        <v>351</v>
      </c>
    </row>
    <row r="7286" spans="1:4" x14ac:dyDescent="0.35">
      <c r="A7286" s="202">
        <v>210</v>
      </c>
      <c r="B7286" t="s">
        <v>35</v>
      </c>
      <c r="C7286" s="201">
        <v>500912</v>
      </c>
      <c r="D7286" t="s">
        <v>350</v>
      </c>
    </row>
    <row r="7287" spans="1:4" x14ac:dyDescent="0.35">
      <c r="A7287" s="202">
        <v>210</v>
      </c>
      <c r="B7287" t="s">
        <v>35</v>
      </c>
      <c r="C7287" s="201">
        <v>500914</v>
      </c>
      <c r="D7287" t="s">
        <v>349</v>
      </c>
    </row>
    <row r="7288" spans="1:4" x14ac:dyDescent="0.35">
      <c r="A7288" s="202">
        <v>210</v>
      </c>
      <c r="B7288" t="s">
        <v>35</v>
      </c>
      <c r="C7288" s="201">
        <v>500915</v>
      </c>
      <c r="D7288" t="s">
        <v>348</v>
      </c>
    </row>
    <row r="7289" spans="1:4" x14ac:dyDescent="0.35">
      <c r="A7289" s="202">
        <v>210</v>
      </c>
      <c r="B7289" t="s">
        <v>35</v>
      </c>
      <c r="C7289" s="201">
        <v>500916</v>
      </c>
      <c r="D7289" t="s">
        <v>347</v>
      </c>
    </row>
    <row r="7290" spans="1:4" x14ac:dyDescent="0.35">
      <c r="A7290" s="202">
        <v>210</v>
      </c>
      <c r="B7290" t="s">
        <v>35</v>
      </c>
      <c r="C7290" s="201">
        <v>500999</v>
      </c>
      <c r="D7290" t="s">
        <v>346</v>
      </c>
    </row>
    <row r="7291" spans="1:4" x14ac:dyDescent="0.35">
      <c r="A7291" s="202">
        <v>210</v>
      </c>
      <c r="B7291" t="s">
        <v>35</v>
      </c>
      <c r="C7291" s="201">
        <v>510001</v>
      </c>
      <c r="D7291" t="s">
        <v>190</v>
      </c>
    </row>
    <row r="7292" spans="1:4" x14ac:dyDescent="0.35">
      <c r="A7292" s="202">
        <v>210</v>
      </c>
      <c r="B7292" t="s">
        <v>35</v>
      </c>
      <c r="C7292" s="201">
        <v>510602</v>
      </c>
      <c r="D7292" t="s">
        <v>189</v>
      </c>
    </row>
    <row r="7293" spans="1:4" x14ac:dyDescent="0.35">
      <c r="A7293" s="202">
        <v>210</v>
      </c>
      <c r="B7293" t="s">
        <v>35</v>
      </c>
      <c r="C7293" s="201">
        <v>510701</v>
      </c>
      <c r="D7293" t="s">
        <v>187</v>
      </c>
    </row>
    <row r="7294" spans="1:4" x14ac:dyDescent="0.35">
      <c r="A7294" s="202">
        <v>210</v>
      </c>
      <c r="B7294" t="s">
        <v>35</v>
      </c>
      <c r="C7294" s="201">
        <v>510706</v>
      </c>
      <c r="D7294" t="s">
        <v>185</v>
      </c>
    </row>
    <row r="7295" spans="1:4" x14ac:dyDescent="0.35">
      <c r="A7295" s="202">
        <v>210</v>
      </c>
      <c r="B7295" t="s">
        <v>35</v>
      </c>
      <c r="C7295" s="201">
        <v>510709</v>
      </c>
      <c r="D7295" t="s">
        <v>184</v>
      </c>
    </row>
    <row r="7296" spans="1:4" x14ac:dyDescent="0.35">
      <c r="A7296" s="202">
        <v>210</v>
      </c>
      <c r="B7296" t="s">
        <v>35</v>
      </c>
      <c r="C7296" s="201">
        <v>510710</v>
      </c>
      <c r="D7296" t="s">
        <v>183</v>
      </c>
    </row>
    <row r="7297" spans="1:4" x14ac:dyDescent="0.35">
      <c r="A7297" s="202">
        <v>210</v>
      </c>
      <c r="B7297" t="s">
        <v>35</v>
      </c>
      <c r="C7297" s="201">
        <v>510711</v>
      </c>
      <c r="D7297" t="s">
        <v>182</v>
      </c>
    </row>
    <row r="7298" spans="1:4" x14ac:dyDescent="0.35">
      <c r="A7298" s="202">
        <v>210</v>
      </c>
      <c r="B7298" t="s">
        <v>35</v>
      </c>
      <c r="C7298" s="201">
        <v>510712</v>
      </c>
      <c r="D7298" t="s">
        <v>181</v>
      </c>
    </row>
    <row r="7299" spans="1:4" x14ac:dyDescent="0.35">
      <c r="A7299" s="202">
        <v>210</v>
      </c>
      <c r="B7299" t="s">
        <v>35</v>
      </c>
      <c r="C7299" s="201">
        <v>510714</v>
      </c>
      <c r="D7299" t="s">
        <v>180</v>
      </c>
    </row>
    <row r="7300" spans="1:4" x14ac:dyDescent="0.35">
      <c r="A7300" s="202">
        <v>210</v>
      </c>
      <c r="B7300" t="s">
        <v>35</v>
      </c>
      <c r="C7300" s="201">
        <v>510716</v>
      </c>
      <c r="D7300" t="s">
        <v>179</v>
      </c>
    </row>
    <row r="7301" spans="1:4" x14ac:dyDescent="0.35">
      <c r="A7301" s="202">
        <v>210</v>
      </c>
      <c r="B7301" t="s">
        <v>35</v>
      </c>
      <c r="C7301" s="201">
        <v>510801</v>
      </c>
      <c r="D7301" t="s">
        <v>178</v>
      </c>
    </row>
    <row r="7302" spans="1:4" x14ac:dyDescent="0.35">
      <c r="A7302" s="202">
        <v>210</v>
      </c>
      <c r="B7302" t="s">
        <v>35</v>
      </c>
      <c r="C7302" s="201">
        <v>510806</v>
      </c>
      <c r="D7302" t="s">
        <v>175</v>
      </c>
    </row>
    <row r="7303" spans="1:4" x14ac:dyDescent="0.35">
      <c r="A7303" s="202">
        <v>210</v>
      </c>
      <c r="B7303" t="s">
        <v>35</v>
      </c>
      <c r="C7303" s="201">
        <v>510809</v>
      </c>
      <c r="D7303" t="s">
        <v>174</v>
      </c>
    </row>
    <row r="7304" spans="1:4" x14ac:dyDescent="0.35">
      <c r="A7304" s="202">
        <v>210</v>
      </c>
      <c r="B7304" t="s">
        <v>35</v>
      </c>
      <c r="C7304" s="201">
        <v>510811</v>
      </c>
      <c r="D7304" t="s">
        <v>173</v>
      </c>
    </row>
    <row r="7305" spans="1:4" x14ac:dyDescent="0.35">
      <c r="A7305" s="202">
        <v>210</v>
      </c>
      <c r="B7305" t="s">
        <v>35</v>
      </c>
      <c r="C7305" s="201">
        <v>510813</v>
      </c>
      <c r="D7305" t="s">
        <v>172</v>
      </c>
    </row>
    <row r="7306" spans="1:4" x14ac:dyDescent="0.35">
      <c r="A7306" s="202">
        <v>210</v>
      </c>
      <c r="B7306" t="s">
        <v>35</v>
      </c>
      <c r="C7306" s="201">
        <v>510901</v>
      </c>
      <c r="D7306" t="s">
        <v>171</v>
      </c>
    </row>
    <row r="7307" spans="1:4" x14ac:dyDescent="0.35">
      <c r="A7307" s="202">
        <v>210</v>
      </c>
      <c r="B7307" t="s">
        <v>35</v>
      </c>
      <c r="C7307" s="201">
        <v>510902</v>
      </c>
      <c r="D7307" t="s">
        <v>170</v>
      </c>
    </row>
    <row r="7308" spans="1:4" x14ac:dyDescent="0.35">
      <c r="A7308" s="202">
        <v>210</v>
      </c>
      <c r="B7308" t="s">
        <v>35</v>
      </c>
      <c r="C7308" s="201">
        <v>510905</v>
      </c>
      <c r="D7308" t="s">
        <v>345</v>
      </c>
    </row>
    <row r="7309" spans="1:4" x14ac:dyDescent="0.35">
      <c r="A7309" s="202">
        <v>210</v>
      </c>
      <c r="B7309" t="s">
        <v>35</v>
      </c>
      <c r="C7309" s="201">
        <v>510906</v>
      </c>
      <c r="D7309" t="s">
        <v>169</v>
      </c>
    </row>
    <row r="7310" spans="1:4" x14ac:dyDescent="0.35">
      <c r="A7310" s="202">
        <v>210</v>
      </c>
      <c r="B7310" t="s">
        <v>35</v>
      </c>
      <c r="C7310" s="201">
        <v>510907</v>
      </c>
      <c r="D7310" t="s">
        <v>168</v>
      </c>
    </row>
    <row r="7311" spans="1:4" x14ac:dyDescent="0.35">
      <c r="A7311" s="202">
        <v>210</v>
      </c>
      <c r="B7311" t="s">
        <v>35</v>
      </c>
      <c r="C7311" s="201">
        <v>510908</v>
      </c>
      <c r="D7311" t="s">
        <v>167</v>
      </c>
    </row>
    <row r="7312" spans="1:4" x14ac:dyDescent="0.35">
      <c r="A7312" s="202">
        <v>210</v>
      </c>
      <c r="B7312" t="s">
        <v>35</v>
      </c>
      <c r="C7312" s="201">
        <v>510909</v>
      </c>
      <c r="D7312" t="s">
        <v>166</v>
      </c>
    </row>
    <row r="7313" spans="1:4" x14ac:dyDescent="0.35">
      <c r="A7313" s="202">
        <v>210</v>
      </c>
      <c r="B7313" t="s">
        <v>35</v>
      </c>
      <c r="C7313" s="201">
        <v>510910</v>
      </c>
      <c r="D7313" t="s">
        <v>165</v>
      </c>
    </row>
    <row r="7314" spans="1:4" x14ac:dyDescent="0.35">
      <c r="A7314" s="202">
        <v>210</v>
      </c>
      <c r="B7314" t="s">
        <v>35</v>
      </c>
      <c r="C7314" s="201">
        <v>510911</v>
      </c>
      <c r="D7314" t="s">
        <v>164</v>
      </c>
    </row>
    <row r="7315" spans="1:4" x14ac:dyDescent="0.35">
      <c r="A7315" s="202">
        <v>210</v>
      </c>
      <c r="B7315" t="s">
        <v>35</v>
      </c>
      <c r="C7315" s="201">
        <v>510915</v>
      </c>
      <c r="D7315" t="s">
        <v>163</v>
      </c>
    </row>
    <row r="7316" spans="1:4" x14ac:dyDescent="0.35">
      <c r="A7316" s="202">
        <v>210</v>
      </c>
      <c r="B7316" t="s">
        <v>35</v>
      </c>
      <c r="C7316" s="201">
        <v>510916</v>
      </c>
      <c r="D7316" t="s">
        <v>162</v>
      </c>
    </row>
    <row r="7317" spans="1:4" x14ac:dyDescent="0.35">
      <c r="A7317" s="202">
        <v>210</v>
      </c>
      <c r="B7317" t="s">
        <v>35</v>
      </c>
      <c r="C7317" s="201">
        <v>510919</v>
      </c>
      <c r="D7317" t="s">
        <v>161</v>
      </c>
    </row>
    <row r="7318" spans="1:4" x14ac:dyDescent="0.35">
      <c r="A7318" s="202">
        <v>210</v>
      </c>
      <c r="B7318" t="s">
        <v>35</v>
      </c>
      <c r="C7318" s="201">
        <v>510920</v>
      </c>
      <c r="D7318" t="s">
        <v>160</v>
      </c>
    </row>
    <row r="7319" spans="1:4" x14ac:dyDescent="0.35">
      <c r="A7319" s="202">
        <v>210</v>
      </c>
      <c r="B7319" t="s">
        <v>35</v>
      </c>
      <c r="C7319" s="201">
        <v>511009</v>
      </c>
      <c r="D7319" t="s">
        <v>159</v>
      </c>
    </row>
    <row r="7320" spans="1:4" x14ac:dyDescent="0.35">
      <c r="A7320" s="202">
        <v>210</v>
      </c>
      <c r="B7320" t="s">
        <v>35</v>
      </c>
      <c r="C7320" s="201">
        <v>511012</v>
      </c>
      <c r="D7320" t="s">
        <v>158</v>
      </c>
    </row>
    <row r="7321" spans="1:4" x14ac:dyDescent="0.35">
      <c r="A7321" s="202">
        <v>210</v>
      </c>
      <c r="B7321" t="s">
        <v>35</v>
      </c>
      <c r="C7321" s="201">
        <v>511504</v>
      </c>
      <c r="D7321" t="s">
        <v>157</v>
      </c>
    </row>
    <row r="7322" spans="1:4" x14ac:dyDescent="0.35">
      <c r="A7322" s="202">
        <v>210</v>
      </c>
      <c r="B7322" t="s">
        <v>35</v>
      </c>
      <c r="C7322" s="201">
        <v>511802</v>
      </c>
      <c r="D7322" t="s">
        <v>344</v>
      </c>
    </row>
    <row r="7323" spans="1:4" x14ac:dyDescent="0.35">
      <c r="A7323" s="202">
        <v>210</v>
      </c>
      <c r="B7323" t="s">
        <v>35</v>
      </c>
      <c r="C7323" s="201">
        <v>511803</v>
      </c>
      <c r="D7323" t="s">
        <v>343</v>
      </c>
    </row>
    <row r="7324" spans="1:4" x14ac:dyDescent="0.35">
      <c r="A7324" s="202">
        <v>210</v>
      </c>
      <c r="B7324" t="s">
        <v>35</v>
      </c>
      <c r="C7324" s="201">
        <v>511804</v>
      </c>
      <c r="D7324" t="s">
        <v>342</v>
      </c>
    </row>
    <row r="7325" spans="1:4" x14ac:dyDescent="0.35">
      <c r="A7325" s="202">
        <v>210</v>
      </c>
      <c r="B7325" t="s">
        <v>35</v>
      </c>
      <c r="C7325" s="201">
        <v>512201</v>
      </c>
      <c r="D7325" t="s">
        <v>156</v>
      </c>
    </row>
    <row r="7326" spans="1:4" x14ac:dyDescent="0.35">
      <c r="A7326" s="202">
        <v>210</v>
      </c>
      <c r="B7326" t="s">
        <v>35</v>
      </c>
      <c r="C7326" s="201">
        <v>512202</v>
      </c>
      <c r="D7326" t="s">
        <v>155</v>
      </c>
    </row>
    <row r="7327" spans="1:4" x14ac:dyDescent="0.35">
      <c r="A7327" s="202">
        <v>210</v>
      </c>
      <c r="B7327" t="s">
        <v>35</v>
      </c>
      <c r="C7327" s="201">
        <v>512206</v>
      </c>
      <c r="D7327" t="s">
        <v>154</v>
      </c>
    </row>
    <row r="7328" spans="1:4" x14ac:dyDescent="0.35">
      <c r="A7328" s="202">
        <v>210</v>
      </c>
      <c r="B7328" t="s">
        <v>35</v>
      </c>
      <c r="C7328" s="201">
        <v>512207</v>
      </c>
      <c r="D7328" t="s">
        <v>341</v>
      </c>
    </row>
    <row r="7329" spans="1:4" x14ac:dyDescent="0.35">
      <c r="A7329" s="202">
        <v>210</v>
      </c>
      <c r="B7329" t="s">
        <v>35</v>
      </c>
      <c r="C7329" s="201">
        <v>512208</v>
      </c>
      <c r="D7329" t="s">
        <v>340</v>
      </c>
    </row>
    <row r="7330" spans="1:4" x14ac:dyDescent="0.35">
      <c r="A7330" s="202">
        <v>210</v>
      </c>
      <c r="B7330" t="s">
        <v>35</v>
      </c>
      <c r="C7330" s="201">
        <v>512209</v>
      </c>
      <c r="D7330" t="s">
        <v>339</v>
      </c>
    </row>
    <row r="7331" spans="1:4" x14ac:dyDescent="0.35">
      <c r="A7331" s="202">
        <v>210</v>
      </c>
      <c r="B7331" t="s">
        <v>35</v>
      </c>
      <c r="C7331" s="201">
        <v>512212</v>
      </c>
      <c r="D7331" t="s">
        <v>338</v>
      </c>
    </row>
    <row r="7332" spans="1:4" x14ac:dyDescent="0.35">
      <c r="A7332" s="202">
        <v>210</v>
      </c>
      <c r="B7332" t="s">
        <v>35</v>
      </c>
      <c r="C7332" s="201">
        <v>512213</v>
      </c>
      <c r="D7332" t="s">
        <v>153</v>
      </c>
    </row>
    <row r="7333" spans="1:4" x14ac:dyDescent="0.35">
      <c r="A7333" s="202">
        <v>210</v>
      </c>
      <c r="B7333" t="s">
        <v>35</v>
      </c>
      <c r="C7333" s="201">
        <v>512604</v>
      </c>
      <c r="D7333" t="s">
        <v>151</v>
      </c>
    </row>
    <row r="7334" spans="1:4" x14ac:dyDescent="0.35">
      <c r="A7334" s="202">
        <v>210</v>
      </c>
      <c r="B7334" t="s">
        <v>35</v>
      </c>
      <c r="C7334" s="201">
        <v>512605</v>
      </c>
      <c r="D7334" t="s">
        <v>337</v>
      </c>
    </row>
    <row r="7335" spans="1:4" x14ac:dyDescent="0.35">
      <c r="A7335" s="202">
        <v>210</v>
      </c>
      <c r="B7335" t="s">
        <v>35</v>
      </c>
      <c r="C7335" s="201">
        <v>513101</v>
      </c>
      <c r="D7335" t="s">
        <v>336</v>
      </c>
    </row>
    <row r="7336" spans="1:4" x14ac:dyDescent="0.35">
      <c r="A7336" s="202">
        <v>210</v>
      </c>
      <c r="B7336" t="s">
        <v>35</v>
      </c>
      <c r="C7336" s="201">
        <v>513103</v>
      </c>
      <c r="D7336" t="s">
        <v>335</v>
      </c>
    </row>
    <row r="7337" spans="1:4" x14ac:dyDescent="0.35">
      <c r="A7337" s="202">
        <v>210</v>
      </c>
      <c r="B7337" t="s">
        <v>35</v>
      </c>
      <c r="C7337" s="201">
        <v>513104</v>
      </c>
      <c r="D7337" t="s">
        <v>334</v>
      </c>
    </row>
    <row r="7338" spans="1:4" x14ac:dyDescent="0.35">
      <c r="A7338" s="202">
        <v>210</v>
      </c>
      <c r="B7338" t="s">
        <v>35</v>
      </c>
      <c r="C7338" s="201">
        <v>513206</v>
      </c>
      <c r="D7338" t="s">
        <v>333</v>
      </c>
    </row>
    <row r="7339" spans="1:4" x14ac:dyDescent="0.35">
      <c r="A7339" s="202">
        <v>210</v>
      </c>
      <c r="B7339" t="s">
        <v>35</v>
      </c>
      <c r="C7339" s="201">
        <v>513501</v>
      </c>
      <c r="D7339" t="s">
        <v>150</v>
      </c>
    </row>
    <row r="7340" spans="1:4" x14ac:dyDescent="0.35">
      <c r="A7340" s="202">
        <v>210</v>
      </c>
      <c r="B7340" t="s">
        <v>35</v>
      </c>
      <c r="C7340" s="201">
        <v>513502</v>
      </c>
      <c r="D7340" t="s">
        <v>149</v>
      </c>
    </row>
    <row r="7341" spans="1:4" x14ac:dyDescent="0.35">
      <c r="A7341" s="202">
        <v>210</v>
      </c>
      <c r="B7341" t="s">
        <v>35</v>
      </c>
      <c r="C7341" s="201">
        <v>513503</v>
      </c>
      <c r="D7341" t="s">
        <v>148</v>
      </c>
    </row>
    <row r="7342" spans="1:4" x14ac:dyDescent="0.35">
      <c r="A7342" s="202">
        <v>210</v>
      </c>
      <c r="B7342" t="s">
        <v>35</v>
      </c>
      <c r="C7342" s="201">
        <v>513599</v>
      </c>
      <c r="D7342" t="s">
        <v>147</v>
      </c>
    </row>
    <row r="7343" spans="1:4" x14ac:dyDescent="0.35">
      <c r="A7343" s="202">
        <v>210</v>
      </c>
      <c r="B7343" t="s">
        <v>35</v>
      </c>
      <c r="C7343" s="201">
        <v>513801</v>
      </c>
      <c r="D7343" t="s">
        <v>146</v>
      </c>
    </row>
    <row r="7344" spans="1:4" x14ac:dyDescent="0.35">
      <c r="A7344" s="202">
        <v>210</v>
      </c>
      <c r="B7344" t="s">
        <v>35</v>
      </c>
      <c r="C7344" s="201">
        <v>513901</v>
      </c>
      <c r="D7344" t="s">
        <v>332</v>
      </c>
    </row>
    <row r="7345" spans="1:4" x14ac:dyDescent="0.35">
      <c r="A7345" s="202">
        <v>210</v>
      </c>
      <c r="B7345" t="s">
        <v>35</v>
      </c>
      <c r="C7345" s="201">
        <v>513999</v>
      </c>
      <c r="D7345" t="s">
        <v>144</v>
      </c>
    </row>
    <row r="7346" spans="1:4" x14ac:dyDescent="0.35">
      <c r="A7346" s="202">
        <v>210</v>
      </c>
      <c r="B7346" t="s">
        <v>35</v>
      </c>
      <c r="C7346" s="201">
        <v>520201</v>
      </c>
      <c r="D7346" t="s">
        <v>143</v>
      </c>
    </row>
    <row r="7347" spans="1:4" x14ac:dyDescent="0.35">
      <c r="A7347" s="202">
        <v>210</v>
      </c>
      <c r="B7347" t="s">
        <v>35</v>
      </c>
      <c r="C7347" s="201">
        <v>520203</v>
      </c>
      <c r="D7347" t="s">
        <v>142</v>
      </c>
    </row>
    <row r="7348" spans="1:4" x14ac:dyDescent="0.35">
      <c r="A7348" s="202">
        <v>210</v>
      </c>
      <c r="B7348" t="s">
        <v>35</v>
      </c>
      <c r="C7348" s="201">
        <v>520205</v>
      </c>
      <c r="D7348" t="s">
        <v>140</v>
      </c>
    </row>
    <row r="7349" spans="1:4" x14ac:dyDescent="0.35">
      <c r="A7349" s="202">
        <v>210</v>
      </c>
      <c r="B7349" t="s">
        <v>35</v>
      </c>
      <c r="C7349" s="201">
        <v>520213</v>
      </c>
      <c r="D7349" t="s">
        <v>137</v>
      </c>
    </row>
    <row r="7350" spans="1:4" x14ac:dyDescent="0.35">
      <c r="A7350" s="202">
        <v>210</v>
      </c>
      <c r="B7350" t="s">
        <v>35</v>
      </c>
      <c r="C7350" s="201">
        <v>520216</v>
      </c>
      <c r="D7350" t="s">
        <v>136</v>
      </c>
    </row>
    <row r="7351" spans="1:4" x14ac:dyDescent="0.35">
      <c r="A7351" s="202">
        <v>210</v>
      </c>
      <c r="B7351" t="s">
        <v>35</v>
      </c>
      <c r="C7351" s="201">
        <v>520406</v>
      </c>
      <c r="D7351" t="s">
        <v>331</v>
      </c>
    </row>
    <row r="7352" spans="1:4" x14ac:dyDescent="0.35">
      <c r="A7352" s="202">
        <v>210</v>
      </c>
      <c r="B7352" t="s">
        <v>35</v>
      </c>
      <c r="C7352" s="201">
        <v>520408</v>
      </c>
      <c r="D7352" t="s">
        <v>330</v>
      </c>
    </row>
    <row r="7353" spans="1:4" x14ac:dyDescent="0.35">
      <c r="A7353" s="202">
        <v>210</v>
      </c>
      <c r="B7353" t="s">
        <v>35</v>
      </c>
      <c r="C7353" s="201">
        <v>520410</v>
      </c>
      <c r="D7353" t="s">
        <v>329</v>
      </c>
    </row>
    <row r="7354" spans="1:4" x14ac:dyDescent="0.35">
      <c r="A7354" s="202">
        <v>210</v>
      </c>
      <c r="B7354" t="s">
        <v>35</v>
      </c>
      <c r="C7354" s="201">
        <v>520411</v>
      </c>
      <c r="D7354" t="s">
        <v>328</v>
      </c>
    </row>
    <row r="7355" spans="1:4" x14ac:dyDescent="0.35">
      <c r="A7355" s="202">
        <v>210</v>
      </c>
      <c r="B7355" t="s">
        <v>35</v>
      </c>
      <c r="C7355" s="201">
        <v>520803</v>
      </c>
      <c r="D7355" t="s">
        <v>327</v>
      </c>
    </row>
    <row r="7356" spans="1:4" x14ac:dyDescent="0.35">
      <c r="A7356" s="202">
        <v>210</v>
      </c>
      <c r="B7356" t="s">
        <v>35</v>
      </c>
      <c r="C7356" s="201">
        <v>520901</v>
      </c>
      <c r="D7356" t="s">
        <v>133</v>
      </c>
    </row>
    <row r="7357" spans="1:4" x14ac:dyDescent="0.35">
      <c r="A7357" s="202">
        <v>210</v>
      </c>
      <c r="B7357" t="s">
        <v>35</v>
      </c>
      <c r="C7357" s="201">
        <v>520904</v>
      </c>
      <c r="D7357" t="s">
        <v>132</v>
      </c>
    </row>
    <row r="7358" spans="1:4" x14ac:dyDescent="0.35">
      <c r="A7358" s="202">
        <v>210</v>
      </c>
      <c r="B7358" t="s">
        <v>35</v>
      </c>
      <c r="C7358" s="201">
        <v>520905</v>
      </c>
      <c r="D7358" t="s">
        <v>131</v>
      </c>
    </row>
    <row r="7359" spans="1:4" x14ac:dyDescent="0.35">
      <c r="A7359" s="202">
        <v>210</v>
      </c>
      <c r="B7359" t="s">
        <v>35</v>
      </c>
      <c r="C7359" s="201">
        <v>520906</v>
      </c>
      <c r="D7359" t="s">
        <v>130</v>
      </c>
    </row>
    <row r="7360" spans="1:4" x14ac:dyDescent="0.35">
      <c r="A7360" s="202">
        <v>210</v>
      </c>
      <c r="B7360" t="s">
        <v>35</v>
      </c>
      <c r="C7360" s="201">
        <v>520907</v>
      </c>
      <c r="D7360" t="s">
        <v>326</v>
      </c>
    </row>
    <row r="7361" spans="1:4" x14ac:dyDescent="0.35">
      <c r="A7361" s="202">
        <v>210</v>
      </c>
      <c r="B7361" t="s">
        <v>35</v>
      </c>
      <c r="C7361" s="201">
        <v>520908</v>
      </c>
      <c r="D7361" t="s">
        <v>325</v>
      </c>
    </row>
    <row r="7362" spans="1:4" x14ac:dyDescent="0.35">
      <c r="A7362" s="202">
        <v>210</v>
      </c>
      <c r="B7362" t="s">
        <v>35</v>
      </c>
      <c r="C7362" s="201">
        <v>520909</v>
      </c>
      <c r="D7362" t="s">
        <v>129</v>
      </c>
    </row>
    <row r="7363" spans="1:4" x14ac:dyDescent="0.35">
      <c r="A7363" s="202">
        <v>210</v>
      </c>
      <c r="B7363" t="s">
        <v>35</v>
      </c>
      <c r="C7363" s="201">
        <v>520910</v>
      </c>
      <c r="D7363" t="s">
        <v>128</v>
      </c>
    </row>
    <row r="7364" spans="1:4" x14ac:dyDescent="0.35">
      <c r="A7364" s="202">
        <v>210</v>
      </c>
      <c r="B7364" t="s">
        <v>35</v>
      </c>
      <c r="C7364" s="201">
        <v>520999</v>
      </c>
      <c r="D7364" t="s">
        <v>127</v>
      </c>
    </row>
    <row r="7365" spans="1:4" x14ac:dyDescent="0.35">
      <c r="A7365" s="202">
        <v>210</v>
      </c>
      <c r="B7365" t="s">
        <v>35</v>
      </c>
      <c r="C7365" s="201">
        <v>521001</v>
      </c>
      <c r="D7365" t="s">
        <v>126</v>
      </c>
    </row>
    <row r="7366" spans="1:4" x14ac:dyDescent="0.35">
      <c r="A7366" s="202">
        <v>210</v>
      </c>
      <c r="B7366" t="s">
        <v>35</v>
      </c>
      <c r="C7366" s="201">
        <v>521401</v>
      </c>
      <c r="D7366" t="s">
        <v>125</v>
      </c>
    </row>
    <row r="7367" spans="1:4" x14ac:dyDescent="0.35">
      <c r="A7367" s="202">
        <v>210</v>
      </c>
      <c r="B7367" t="s">
        <v>35</v>
      </c>
      <c r="C7367" s="201">
        <v>521501</v>
      </c>
      <c r="D7367" t="s">
        <v>324</v>
      </c>
    </row>
    <row r="7368" spans="1:4" x14ac:dyDescent="0.35">
      <c r="A7368" s="202">
        <v>210</v>
      </c>
      <c r="B7368" t="s">
        <v>35</v>
      </c>
      <c r="C7368" s="201">
        <v>521801</v>
      </c>
      <c r="D7368" t="s">
        <v>323</v>
      </c>
    </row>
    <row r="7369" spans="1:4" x14ac:dyDescent="0.35">
      <c r="A7369" s="202">
        <v>210</v>
      </c>
      <c r="B7369" t="s">
        <v>35</v>
      </c>
      <c r="C7369" s="201">
        <v>521803</v>
      </c>
      <c r="D7369" t="s">
        <v>124</v>
      </c>
    </row>
    <row r="7370" spans="1:4" x14ac:dyDescent="0.35">
      <c r="A7370" s="202">
        <v>210</v>
      </c>
      <c r="B7370" t="s">
        <v>35</v>
      </c>
      <c r="C7370" s="201">
        <v>521804</v>
      </c>
      <c r="D7370" t="s">
        <v>123</v>
      </c>
    </row>
    <row r="7371" spans="1:4" x14ac:dyDescent="0.35">
      <c r="A7371" s="202">
        <v>210</v>
      </c>
      <c r="B7371" t="s">
        <v>35</v>
      </c>
      <c r="C7371" s="201">
        <v>521899</v>
      </c>
      <c r="D7371" t="s">
        <v>122</v>
      </c>
    </row>
    <row r="7372" spans="1:4" x14ac:dyDescent="0.35">
      <c r="A7372" s="202">
        <v>210</v>
      </c>
      <c r="B7372" t="s">
        <v>35</v>
      </c>
      <c r="C7372" s="201">
        <v>521902</v>
      </c>
      <c r="D7372" t="s">
        <v>322</v>
      </c>
    </row>
    <row r="7373" spans="1:4" x14ac:dyDescent="0.35">
      <c r="A7373" s="202">
        <v>210</v>
      </c>
      <c r="B7373" t="s">
        <v>35</v>
      </c>
      <c r="C7373" s="201">
        <v>521904</v>
      </c>
      <c r="D7373" t="s">
        <v>321</v>
      </c>
    </row>
    <row r="7374" spans="1:4" x14ac:dyDescent="0.35">
      <c r="A7374" s="202">
        <v>210</v>
      </c>
      <c r="B7374" t="s">
        <v>35</v>
      </c>
      <c r="C7374" s="201">
        <v>521909</v>
      </c>
      <c r="D7374" t="s">
        <v>121</v>
      </c>
    </row>
    <row r="7375" spans="1:4" x14ac:dyDescent="0.35">
      <c r="A7375" s="202">
        <v>210</v>
      </c>
      <c r="B7375" t="s">
        <v>35</v>
      </c>
      <c r="C7375" s="201">
        <v>999999</v>
      </c>
      <c r="D7375" t="s">
        <v>120</v>
      </c>
    </row>
    <row r="7376" spans="1:4" x14ac:dyDescent="0.35">
      <c r="A7376" s="202">
        <v>160</v>
      </c>
      <c r="B7376" t="s">
        <v>36</v>
      </c>
      <c r="C7376" s="203" t="s">
        <v>320</v>
      </c>
      <c r="D7376" t="s">
        <v>319</v>
      </c>
    </row>
    <row r="7377" spans="1:4" x14ac:dyDescent="0.35">
      <c r="A7377" s="202">
        <v>160</v>
      </c>
      <c r="B7377" t="s">
        <v>36</v>
      </c>
      <c r="C7377" s="203" t="s">
        <v>318</v>
      </c>
      <c r="D7377" t="s">
        <v>317</v>
      </c>
    </row>
    <row r="7378" spans="1:4" x14ac:dyDescent="0.35">
      <c r="A7378" s="202">
        <v>160</v>
      </c>
      <c r="B7378" t="s">
        <v>36</v>
      </c>
      <c r="C7378" s="203" t="s">
        <v>316</v>
      </c>
      <c r="D7378" t="s">
        <v>315</v>
      </c>
    </row>
    <row r="7379" spans="1:4" x14ac:dyDescent="0.35">
      <c r="A7379" s="202">
        <v>160</v>
      </c>
      <c r="B7379" t="s">
        <v>36</v>
      </c>
      <c r="C7379" s="203" t="s">
        <v>314</v>
      </c>
      <c r="D7379" t="s">
        <v>313</v>
      </c>
    </row>
    <row r="7380" spans="1:4" x14ac:dyDescent="0.35">
      <c r="A7380" s="202">
        <v>160</v>
      </c>
      <c r="B7380" t="s">
        <v>36</v>
      </c>
      <c r="C7380" s="203" t="s">
        <v>312</v>
      </c>
      <c r="D7380" t="s">
        <v>311</v>
      </c>
    </row>
    <row r="7381" spans="1:4" x14ac:dyDescent="0.35">
      <c r="A7381" s="202">
        <v>160</v>
      </c>
      <c r="B7381" t="s">
        <v>36</v>
      </c>
      <c r="C7381" s="203" t="s">
        <v>310</v>
      </c>
      <c r="D7381" t="s">
        <v>309</v>
      </c>
    </row>
    <row r="7382" spans="1:4" x14ac:dyDescent="0.35">
      <c r="A7382" s="202">
        <v>160</v>
      </c>
      <c r="B7382" t="s">
        <v>36</v>
      </c>
      <c r="C7382" s="203" t="s">
        <v>308</v>
      </c>
      <c r="D7382" t="s">
        <v>307</v>
      </c>
    </row>
    <row r="7383" spans="1:4" x14ac:dyDescent="0.35">
      <c r="A7383" s="202">
        <v>160</v>
      </c>
      <c r="B7383" t="s">
        <v>36</v>
      </c>
      <c r="C7383" s="203" t="s">
        <v>306</v>
      </c>
      <c r="D7383" t="s">
        <v>305</v>
      </c>
    </row>
    <row r="7384" spans="1:4" x14ac:dyDescent="0.35">
      <c r="A7384" s="202">
        <v>160</v>
      </c>
      <c r="B7384" t="s">
        <v>36</v>
      </c>
      <c r="C7384" s="203" t="s">
        <v>304</v>
      </c>
      <c r="D7384" t="s">
        <v>303</v>
      </c>
    </row>
    <row r="7385" spans="1:4" x14ac:dyDescent="0.35">
      <c r="A7385" s="202">
        <v>160</v>
      </c>
      <c r="B7385" t="s">
        <v>36</v>
      </c>
      <c r="C7385" s="203" t="s">
        <v>302</v>
      </c>
      <c r="D7385" t="s">
        <v>301</v>
      </c>
    </row>
    <row r="7386" spans="1:4" x14ac:dyDescent="0.35">
      <c r="A7386" s="202">
        <v>160</v>
      </c>
      <c r="B7386" t="s">
        <v>36</v>
      </c>
      <c r="C7386" s="203" t="s">
        <v>300</v>
      </c>
      <c r="D7386" t="s">
        <v>299</v>
      </c>
    </row>
    <row r="7387" spans="1:4" x14ac:dyDescent="0.35">
      <c r="A7387" s="202">
        <v>160</v>
      </c>
      <c r="B7387" t="s">
        <v>36</v>
      </c>
      <c r="C7387" s="203" t="s">
        <v>298</v>
      </c>
      <c r="D7387" t="s">
        <v>297</v>
      </c>
    </row>
    <row r="7388" spans="1:4" x14ac:dyDescent="0.35">
      <c r="A7388" s="202">
        <v>160</v>
      </c>
      <c r="B7388" t="s">
        <v>36</v>
      </c>
      <c r="C7388" s="203" t="s">
        <v>296</v>
      </c>
      <c r="D7388" t="s">
        <v>295</v>
      </c>
    </row>
    <row r="7389" spans="1:4" x14ac:dyDescent="0.35">
      <c r="A7389" s="202">
        <v>160</v>
      </c>
      <c r="B7389" t="s">
        <v>36</v>
      </c>
      <c r="C7389" s="203" t="s">
        <v>294</v>
      </c>
      <c r="D7389" t="s">
        <v>293</v>
      </c>
    </row>
    <row r="7390" spans="1:4" x14ac:dyDescent="0.35">
      <c r="A7390" s="202">
        <v>160</v>
      </c>
      <c r="B7390" t="s">
        <v>36</v>
      </c>
      <c r="C7390" s="201">
        <v>110103</v>
      </c>
      <c r="D7390" t="s">
        <v>292</v>
      </c>
    </row>
    <row r="7391" spans="1:4" x14ac:dyDescent="0.35">
      <c r="A7391" s="202">
        <v>160</v>
      </c>
      <c r="B7391" t="s">
        <v>36</v>
      </c>
      <c r="C7391" s="201">
        <v>110201</v>
      </c>
      <c r="D7391" t="s">
        <v>291</v>
      </c>
    </row>
    <row r="7392" spans="1:4" x14ac:dyDescent="0.35">
      <c r="A7392" s="202">
        <v>160</v>
      </c>
      <c r="B7392" t="s">
        <v>36</v>
      </c>
      <c r="C7392" s="201">
        <v>110202</v>
      </c>
      <c r="D7392" t="s">
        <v>290</v>
      </c>
    </row>
    <row r="7393" spans="1:4" x14ac:dyDescent="0.35">
      <c r="A7393" s="202">
        <v>160</v>
      </c>
      <c r="B7393" t="s">
        <v>36</v>
      </c>
      <c r="C7393" s="201">
        <v>110301</v>
      </c>
      <c r="D7393" t="s">
        <v>289</v>
      </c>
    </row>
    <row r="7394" spans="1:4" x14ac:dyDescent="0.35">
      <c r="A7394" s="202">
        <v>160</v>
      </c>
      <c r="B7394" t="s">
        <v>36</v>
      </c>
      <c r="C7394" s="201">
        <v>110802</v>
      </c>
      <c r="D7394" t="s">
        <v>288</v>
      </c>
    </row>
    <row r="7395" spans="1:4" x14ac:dyDescent="0.35">
      <c r="A7395" s="202">
        <v>160</v>
      </c>
      <c r="B7395" t="s">
        <v>36</v>
      </c>
      <c r="C7395" s="201">
        <v>111001</v>
      </c>
      <c r="D7395" t="s">
        <v>287</v>
      </c>
    </row>
    <row r="7396" spans="1:4" x14ac:dyDescent="0.35">
      <c r="A7396" s="202">
        <v>160</v>
      </c>
      <c r="B7396" t="s">
        <v>36</v>
      </c>
      <c r="C7396" s="201">
        <v>111002</v>
      </c>
      <c r="D7396" t="s">
        <v>286</v>
      </c>
    </row>
    <row r="7397" spans="1:4" x14ac:dyDescent="0.35">
      <c r="A7397" s="202">
        <v>160</v>
      </c>
      <c r="B7397" t="s">
        <v>36</v>
      </c>
      <c r="C7397" s="201">
        <v>111003</v>
      </c>
      <c r="D7397" t="s">
        <v>285</v>
      </c>
    </row>
    <row r="7398" spans="1:4" x14ac:dyDescent="0.35">
      <c r="A7398" s="202">
        <v>160</v>
      </c>
      <c r="B7398" t="s">
        <v>36</v>
      </c>
      <c r="C7398" s="201">
        <v>111006</v>
      </c>
      <c r="D7398" t="s">
        <v>284</v>
      </c>
    </row>
    <row r="7399" spans="1:4" x14ac:dyDescent="0.35">
      <c r="A7399" s="202">
        <v>160</v>
      </c>
      <c r="B7399" t="s">
        <v>36</v>
      </c>
      <c r="C7399" s="201">
        <v>120401</v>
      </c>
      <c r="D7399" t="s">
        <v>283</v>
      </c>
    </row>
    <row r="7400" spans="1:4" x14ac:dyDescent="0.35">
      <c r="A7400" s="202">
        <v>160</v>
      </c>
      <c r="B7400" t="s">
        <v>36</v>
      </c>
      <c r="C7400" s="201">
        <v>120404</v>
      </c>
      <c r="D7400" t="s">
        <v>282</v>
      </c>
    </row>
    <row r="7401" spans="1:4" x14ac:dyDescent="0.35">
      <c r="A7401" s="202">
        <v>160</v>
      </c>
      <c r="B7401" t="s">
        <v>36</v>
      </c>
      <c r="C7401" s="201">
        <v>120406</v>
      </c>
      <c r="D7401" t="s">
        <v>281</v>
      </c>
    </row>
    <row r="7402" spans="1:4" x14ac:dyDescent="0.35">
      <c r="A7402" s="202">
        <v>160</v>
      </c>
      <c r="B7402" t="s">
        <v>36</v>
      </c>
      <c r="C7402" s="201">
        <v>120407</v>
      </c>
      <c r="D7402" t="s">
        <v>280</v>
      </c>
    </row>
    <row r="7403" spans="1:4" x14ac:dyDescent="0.35">
      <c r="A7403" s="202">
        <v>160</v>
      </c>
      <c r="B7403" t="s">
        <v>36</v>
      </c>
      <c r="C7403" s="201">
        <v>120411</v>
      </c>
      <c r="D7403" t="s">
        <v>279</v>
      </c>
    </row>
    <row r="7404" spans="1:4" x14ac:dyDescent="0.35">
      <c r="A7404" s="202">
        <v>160</v>
      </c>
      <c r="B7404" t="s">
        <v>36</v>
      </c>
      <c r="C7404" s="201">
        <v>120412</v>
      </c>
      <c r="D7404" t="s">
        <v>278</v>
      </c>
    </row>
    <row r="7405" spans="1:4" x14ac:dyDescent="0.35">
      <c r="A7405" s="202">
        <v>160</v>
      </c>
      <c r="B7405" t="s">
        <v>36</v>
      </c>
      <c r="C7405" s="201">
        <v>120413</v>
      </c>
      <c r="D7405" t="s">
        <v>277</v>
      </c>
    </row>
    <row r="7406" spans="1:4" x14ac:dyDescent="0.35">
      <c r="A7406" s="202">
        <v>160</v>
      </c>
      <c r="B7406" t="s">
        <v>36</v>
      </c>
      <c r="C7406" s="201">
        <v>120499</v>
      </c>
      <c r="D7406" t="s">
        <v>276</v>
      </c>
    </row>
    <row r="7407" spans="1:4" x14ac:dyDescent="0.35">
      <c r="A7407" s="202">
        <v>160</v>
      </c>
      <c r="B7407" t="s">
        <v>36</v>
      </c>
      <c r="C7407" s="201">
        <v>120500</v>
      </c>
      <c r="D7407" t="s">
        <v>275</v>
      </c>
    </row>
    <row r="7408" spans="1:4" x14ac:dyDescent="0.35">
      <c r="A7408" s="202">
        <v>160</v>
      </c>
      <c r="B7408" t="s">
        <v>36</v>
      </c>
      <c r="C7408" s="201">
        <v>120501</v>
      </c>
      <c r="D7408" t="s">
        <v>274</v>
      </c>
    </row>
    <row r="7409" spans="1:4" x14ac:dyDescent="0.35">
      <c r="A7409" s="202">
        <v>160</v>
      </c>
      <c r="B7409" t="s">
        <v>36</v>
      </c>
      <c r="C7409" s="201">
        <v>120503</v>
      </c>
      <c r="D7409" t="s">
        <v>273</v>
      </c>
    </row>
    <row r="7410" spans="1:4" x14ac:dyDescent="0.35">
      <c r="A7410" s="202">
        <v>160</v>
      </c>
      <c r="B7410" t="s">
        <v>36</v>
      </c>
      <c r="C7410" s="201">
        <v>120504</v>
      </c>
      <c r="D7410" t="s">
        <v>272</v>
      </c>
    </row>
    <row r="7411" spans="1:4" x14ac:dyDescent="0.35">
      <c r="A7411" s="202">
        <v>160</v>
      </c>
      <c r="B7411" t="s">
        <v>36</v>
      </c>
      <c r="C7411" s="201">
        <v>120507</v>
      </c>
      <c r="D7411" t="s">
        <v>271</v>
      </c>
    </row>
    <row r="7412" spans="1:4" x14ac:dyDescent="0.35">
      <c r="A7412" s="202">
        <v>160</v>
      </c>
      <c r="B7412" t="s">
        <v>36</v>
      </c>
      <c r="C7412" s="201">
        <v>120509</v>
      </c>
      <c r="D7412" t="s">
        <v>270</v>
      </c>
    </row>
    <row r="7413" spans="1:4" x14ac:dyDescent="0.35">
      <c r="A7413" s="202">
        <v>160</v>
      </c>
      <c r="B7413" t="s">
        <v>36</v>
      </c>
      <c r="C7413" s="201">
        <v>120510</v>
      </c>
      <c r="D7413" t="s">
        <v>269</v>
      </c>
    </row>
    <row r="7414" spans="1:4" x14ac:dyDescent="0.35">
      <c r="A7414" s="202">
        <v>160</v>
      </c>
      <c r="B7414" t="s">
        <v>36</v>
      </c>
      <c r="C7414" s="201">
        <v>131102</v>
      </c>
      <c r="D7414" t="s">
        <v>268</v>
      </c>
    </row>
    <row r="7415" spans="1:4" x14ac:dyDescent="0.35">
      <c r="A7415" s="202">
        <v>160</v>
      </c>
      <c r="B7415" t="s">
        <v>36</v>
      </c>
      <c r="C7415" s="201">
        <v>131199</v>
      </c>
      <c r="D7415" t="s">
        <v>267</v>
      </c>
    </row>
    <row r="7416" spans="1:4" x14ac:dyDescent="0.35">
      <c r="A7416" s="202">
        <v>160</v>
      </c>
      <c r="B7416" t="s">
        <v>36</v>
      </c>
      <c r="C7416" s="201">
        <v>150101</v>
      </c>
      <c r="D7416" t="s">
        <v>266</v>
      </c>
    </row>
    <row r="7417" spans="1:4" x14ac:dyDescent="0.35">
      <c r="A7417" s="202">
        <v>160</v>
      </c>
      <c r="B7417" t="s">
        <v>36</v>
      </c>
      <c r="C7417" s="201">
        <v>150506</v>
      </c>
      <c r="D7417" t="s">
        <v>265</v>
      </c>
    </row>
    <row r="7418" spans="1:4" x14ac:dyDescent="0.35">
      <c r="A7418" s="202">
        <v>160</v>
      </c>
      <c r="B7418" t="s">
        <v>36</v>
      </c>
      <c r="C7418" s="201">
        <v>150507</v>
      </c>
      <c r="D7418" t="s">
        <v>264</v>
      </c>
    </row>
    <row r="7419" spans="1:4" x14ac:dyDescent="0.35">
      <c r="A7419" s="202">
        <v>160</v>
      </c>
      <c r="B7419" t="s">
        <v>36</v>
      </c>
      <c r="C7419" s="201">
        <v>150508</v>
      </c>
      <c r="D7419" t="s">
        <v>263</v>
      </c>
    </row>
    <row r="7420" spans="1:4" x14ac:dyDescent="0.35">
      <c r="A7420" s="202">
        <v>160</v>
      </c>
      <c r="B7420" t="s">
        <v>36</v>
      </c>
      <c r="C7420" s="201">
        <v>150701</v>
      </c>
      <c r="D7420" t="s">
        <v>262</v>
      </c>
    </row>
    <row r="7421" spans="1:4" x14ac:dyDescent="0.35">
      <c r="A7421" s="202">
        <v>160</v>
      </c>
      <c r="B7421" t="s">
        <v>36</v>
      </c>
      <c r="C7421" s="201">
        <v>150705</v>
      </c>
      <c r="D7421" t="s">
        <v>261</v>
      </c>
    </row>
    <row r="7422" spans="1:4" x14ac:dyDescent="0.35">
      <c r="A7422" s="202">
        <v>160</v>
      </c>
      <c r="B7422" t="s">
        <v>36</v>
      </c>
      <c r="C7422" s="201">
        <v>150803</v>
      </c>
      <c r="D7422" t="s">
        <v>260</v>
      </c>
    </row>
    <row r="7423" spans="1:4" x14ac:dyDescent="0.35">
      <c r="A7423" s="202">
        <v>160</v>
      </c>
      <c r="B7423" t="s">
        <v>36</v>
      </c>
      <c r="C7423" s="201">
        <v>150807</v>
      </c>
      <c r="D7423" t="s">
        <v>259</v>
      </c>
    </row>
    <row r="7424" spans="1:4" x14ac:dyDescent="0.35">
      <c r="A7424" s="202">
        <v>160</v>
      </c>
      <c r="B7424" t="s">
        <v>36</v>
      </c>
      <c r="C7424" s="201">
        <v>151301</v>
      </c>
      <c r="D7424" t="s">
        <v>258</v>
      </c>
    </row>
    <row r="7425" spans="1:4" x14ac:dyDescent="0.35">
      <c r="A7425" s="202">
        <v>160</v>
      </c>
      <c r="B7425" t="s">
        <v>36</v>
      </c>
      <c r="C7425" s="201">
        <v>151302</v>
      </c>
      <c r="D7425" t="s">
        <v>257</v>
      </c>
    </row>
    <row r="7426" spans="1:4" x14ac:dyDescent="0.35">
      <c r="A7426" s="202">
        <v>160</v>
      </c>
      <c r="B7426" t="s">
        <v>36</v>
      </c>
      <c r="C7426" s="201">
        <v>151303</v>
      </c>
      <c r="D7426" t="s">
        <v>256</v>
      </c>
    </row>
    <row r="7427" spans="1:4" x14ac:dyDescent="0.35">
      <c r="A7427" s="202">
        <v>160</v>
      </c>
      <c r="B7427" t="s">
        <v>36</v>
      </c>
      <c r="C7427" s="201">
        <v>151304</v>
      </c>
      <c r="D7427" t="s">
        <v>255</v>
      </c>
    </row>
    <row r="7428" spans="1:4" x14ac:dyDescent="0.35">
      <c r="A7428" s="202">
        <v>160</v>
      </c>
      <c r="B7428" t="s">
        <v>36</v>
      </c>
      <c r="C7428" s="201">
        <v>151307</v>
      </c>
      <c r="D7428" t="s">
        <v>254</v>
      </c>
    </row>
    <row r="7429" spans="1:4" x14ac:dyDescent="0.35">
      <c r="A7429" s="202">
        <v>160</v>
      </c>
      <c r="B7429" t="s">
        <v>36</v>
      </c>
      <c r="C7429" s="201">
        <v>151704</v>
      </c>
      <c r="D7429" t="s">
        <v>253</v>
      </c>
    </row>
    <row r="7430" spans="1:4" x14ac:dyDescent="0.35">
      <c r="A7430" s="202">
        <v>160</v>
      </c>
      <c r="B7430" t="s">
        <v>36</v>
      </c>
      <c r="C7430" s="201">
        <v>190505</v>
      </c>
      <c r="D7430" t="s">
        <v>252</v>
      </c>
    </row>
    <row r="7431" spans="1:4" x14ac:dyDescent="0.35">
      <c r="A7431" s="202">
        <v>160</v>
      </c>
      <c r="B7431" t="s">
        <v>36</v>
      </c>
      <c r="C7431" s="201">
        <v>260210</v>
      </c>
      <c r="D7431" t="s">
        <v>251</v>
      </c>
    </row>
    <row r="7432" spans="1:4" x14ac:dyDescent="0.35">
      <c r="A7432" s="202">
        <v>160</v>
      </c>
      <c r="B7432" t="s">
        <v>36</v>
      </c>
      <c r="C7432" s="201">
        <v>261006</v>
      </c>
      <c r="D7432" t="s">
        <v>250</v>
      </c>
    </row>
    <row r="7433" spans="1:4" x14ac:dyDescent="0.35">
      <c r="A7433" s="202">
        <v>160</v>
      </c>
      <c r="B7433" t="s">
        <v>36</v>
      </c>
      <c r="C7433" s="201">
        <v>290203</v>
      </c>
      <c r="D7433" t="s">
        <v>249</v>
      </c>
    </row>
    <row r="7434" spans="1:4" x14ac:dyDescent="0.35">
      <c r="A7434" s="202">
        <v>160</v>
      </c>
      <c r="B7434" t="s">
        <v>36</v>
      </c>
      <c r="C7434" s="201">
        <v>303301</v>
      </c>
      <c r="D7434" t="s">
        <v>248</v>
      </c>
    </row>
    <row r="7435" spans="1:4" x14ac:dyDescent="0.35">
      <c r="A7435" s="202">
        <v>160</v>
      </c>
      <c r="B7435" t="s">
        <v>36</v>
      </c>
      <c r="C7435" s="201">
        <v>303401</v>
      </c>
      <c r="D7435" t="s">
        <v>247</v>
      </c>
    </row>
    <row r="7436" spans="1:4" x14ac:dyDescent="0.35">
      <c r="A7436" s="202">
        <v>160</v>
      </c>
      <c r="B7436" t="s">
        <v>36</v>
      </c>
      <c r="C7436" s="201">
        <v>304101</v>
      </c>
      <c r="D7436" t="s">
        <v>246</v>
      </c>
    </row>
    <row r="7437" spans="1:4" x14ac:dyDescent="0.35">
      <c r="A7437" s="202">
        <v>160</v>
      </c>
      <c r="B7437" t="s">
        <v>36</v>
      </c>
      <c r="C7437" s="201">
        <v>304401</v>
      </c>
      <c r="D7437" t="s">
        <v>245</v>
      </c>
    </row>
    <row r="7438" spans="1:4" x14ac:dyDescent="0.35">
      <c r="A7438" s="202">
        <v>160</v>
      </c>
      <c r="B7438" t="s">
        <v>36</v>
      </c>
      <c r="C7438" s="201">
        <v>400509</v>
      </c>
      <c r="D7438" t="s">
        <v>244</v>
      </c>
    </row>
    <row r="7439" spans="1:4" x14ac:dyDescent="0.35">
      <c r="A7439" s="202">
        <v>160</v>
      </c>
      <c r="B7439" t="s">
        <v>36</v>
      </c>
      <c r="C7439" s="201">
        <v>410399</v>
      </c>
      <c r="D7439" t="s">
        <v>243</v>
      </c>
    </row>
    <row r="7440" spans="1:4" x14ac:dyDescent="0.35">
      <c r="A7440" s="202">
        <v>160</v>
      </c>
      <c r="B7440" t="s">
        <v>36</v>
      </c>
      <c r="C7440" s="201">
        <v>419999</v>
      </c>
      <c r="D7440" t="s">
        <v>242</v>
      </c>
    </row>
    <row r="7441" spans="1:4" x14ac:dyDescent="0.35">
      <c r="A7441" s="202">
        <v>160</v>
      </c>
      <c r="B7441" t="s">
        <v>36</v>
      </c>
      <c r="C7441" s="201">
        <v>430100</v>
      </c>
      <c r="D7441" t="s">
        <v>241</v>
      </c>
    </row>
    <row r="7442" spans="1:4" x14ac:dyDescent="0.35">
      <c r="A7442" s="202">
        <v>160</v>
      </c>
      <c r="B7442" t="s">
        <v>36</v>
      </c>
      <c r="C7442" s="201">
        <v>430102</v>
      </c>
      <c r="D7442" t="s">
        <v>240</v>
      </c>
    </row>
    <row r="7443" spans="1:4" x14ac:dyDescent="0.35">
      <c r="A7443" s="202">
        <v>160</v>
      </c>
      <c r="B7443" t="s">
        <v>36</v>
      </c>
      <c r="C7443" s="201">
        <v>430103</v>
      </c>
      <c r="D7443" t="s">
        <v>239</v>
      </c>
    </row>
    <row r="7444" spans="1:4" x14ac:dyDescent="0.35">
      <c r="A7444" s="202">
        <v>160</v>
      </c>
      <c r="B7444" t="s">
        <v>36</v>
      </c>
      <c r="C7444" s="201">
        <v>430104</v>
      </c>
      <c r="D7444" t="s">
        <v>238</v>
      </c>
    </row>
    <row r="7445" spans="1:4" x14ac:dyDescent="0.35">
      <c r="A7445" s="202">
        <v>160</v>
      </c>
      <c r="B7445" t="s">
        <v>36</v>
      </c>
      <c r="C7445" s="201">
        <v>430107</v>
      </c>
      <c r="D7445" t="s">
        <v>237</v>
      </c>
    </row>
    <row r="7446" spans="1:4" x14ac:dyDescent="0.35">
      <c r="A7446" s="202">
        <v>160</v>
      </c>
      <c r="B7446" t="s">
        <v>36</v>
      </c>
      <c r="C7446" s="201">
        <v>430113</v>
      </c>
      <c r="D7446" t="s">
        <v>236</v>
      </c>
    </row>
    <row r="7447" spans="1:4" x14ac:dyDescent="0.35">
      <c r="A7447" s="202">
        <v>160</v>
      </c>
      <c r="B7447" t="s">
        <v>36</v>
      </c>
      <c r="C7447" s="201">
        <v>430115</v>
      </c>
      <c r="D7447" t="s">
        <v>235</v>
      </c>
    </row>
    <row r="7448" spans="1:4" x14ac:dyDescent="0.35">
      <c r="A7448" s="202">
        <v>160</v>
      </c>
      <c r="B7448" t="s">
        <v>36</v>
      </c>
      <c r="C7448" s="201">
        <v>430119</v>
      </c>
      <c r="D7448" t="s">
        <v>234</v>
      </c>
    </row>
    <row r="7449" spans="1:4" x14ac:dyDescent="0.35">
      <c r="A7449" s="202">
        <v>160</v>
      </c>
      <c r="B7449" t="s">
        <v>36</v>
      </c>
      <c r="C7449" s="201">
        <v>430120</v>
      </c>
      <c r="D7449" t="s">
        <v>233</v>
      </c>
    </row>
    <row r="7450" spans="1:4" x14ac:dyDescent="0.35">
      <c r="A7450" s="202">
        <v>160</v>
      </c>
      <c r="B7450" t="s">
        <v>36</v>
      </c>
      <c r="C7450" s="201">
        <v>430122</v>
      </c>
      <c r="D7450" t="s">
        <v>232</v>
      </c>
    </row>
    <row r="7451" spans="1:4" x14ac:dyDescent="0.35">
      <c r="A7451" s="202">
        <v>160</v>
      </c>
      <c r="B7451" t="s">
        <v>36</v>
      </c>
      <c r="C7451" s="201">
        <v>430123</v>
      </c>
      <c r="D7451" t="s">
        <v>231</v>
      </c>
    </row>
    <row r="7452" spans="1:4" x14ac:dyDescent="0.35">
      <c r="A7452" s="202">
        <v>160</v>
      </c>
      <c r="B7452" t="s">
        <v>36</v>
      </c>
      <c r="C7452" s="201">
        <v>430301</v>
      </c>
      <c r="D7452" t="s">
        <v>230</v>
      </c>
    </row>
    <row r="7453" spans="1:4" x14ac:dyDescent="0.35">
      <c r="A7453" s="202">
        <v>160</v>
      </c>
      <c r="B7453" t="s">
        <v>36</v>
      </c>
      <c r="C7453" s="201">
        <v>430302</v>
      </c>
      <c r="D7453" t="s">
        <v>229</v>
      </c>
    </row>
    <row r="7454" spans="1:4" x14ac:dyDescent="0.35">
      <c r="A7454" s="202">
        <v>160</v>
      </c>
      <c r="B7454" t="s">
        <v>36</v>
      </c>
      <c r="C7454" s="201">
        <v>430303</v>
      </c>
      <c r="D7454" t="s">
        <v>228</v>
      </c>
    </row>
    <row r="7455" spans="1:4" x14ac:dyDescent="0.35">
      <c r="A7455" s="202">
        <v>160</v>
      </c>
      <c r="B7455" t="s">
        <v>36</v>
      </c>
      <c r="C7455" s="201">
        <v>430304</v>
      </c>
      <c r="D7455" t="s">
        <v>227</v>
      </c>
    </row>
    <row r="7456" spans="1:4" x14ac:dyDescent="0.35">
      <c r="A7456" s="202">
        <v>160</v>
      </c>
      <c r="B7456" t="s">
        <v>36</v>
      </c>
      <c r="C7456" s="201">
        <v>430401</v>
      </c>
      <c r="D7456" t="s">
        <v>226</v>
      </c>
    </row>
    <row r="7457" spans="1:4" x14ac:dyDescent="0.35">
      <c r="A7457" s="202">
        <v>160</v>
      </c>
      <c r="B7457" t="s">
        <v>36</v>
      </c>
      <c r="C7457" s="201">
        <v>430403</v>
      </c>
      <c r="D7457" t="s">
        <v>225</v>
      </c>
    </row>
    <row r="7458" spans="1:4" x14ac:dyDescent="0.35">
      <c r="A7458" s="202">
        <v>160</v>
      </c>
      <c r="B7458" t="s">
        <v>36</v>
      </c>
      <c r="C7458" s="201">
        <v>430404</v>
      </c>
      <c r="D7458" t="s">
        <v>224</v>
      </c>
    </row>
    <row r="7459" spans="1:4" x14ac:dyDescent="0.35">
      <c r="A7459" s="202">
        <v>160</v>
      </c>
      <c r="B7459" t="s">
        <v>36</v>
      </c>
      <c r="C7459" s="201">
        <v>430405</v>
      </c>
      <c r="D7459" t="s">
        <v>223</v>
      </c>
    </row>
    <row r="7460" spans="1:4" x14ac:dyDescent="0.35">
      <c r="A7460" s="202">
        <v>160</v>
      </c>
      <c r="B7460" t="s">
        <v>36</v>
      </c>
      <c r="C7460" s="201">
        <v>430407</v>
      </c>
      <c r="D7460" t="s">
        <v>222</v>
      </c>
    </row>
    <row r="7461" spans="1:4" x14ac:dyDescent="0.35">
      <c r="A7461" s="202">
        <v>160</v>
      </c>
      <c r="B7461" t="s">
        <v>36</v>
      </c>
      <c r="C7461" s="201">
        <v>430499</v>
      </c>
      <c r="D7461" t="s">
        <v>221</v>
      </c>
    </row>
    <row r="7462" spans="1:4" x14ac:dyDescent="0.35">
      <c r="A7462" s="202">
        <v>160</v>
      </c>
      <c r="B7462" t="s">
        <v>36</v>
      </c>
      <c r="C7462" s="201">
        <v>440000</v>
      </c>
      <c r="D7462" t="s">
        <v>220</v>
      </c>
    </row>
    <row r="7463" spans="1:4" x14ac:dyDescent="0.35">
      <c r="A7463" s="202">
        <v>160</v>
      </c>
      <c r="B7463" t="s">
        <v>36</v>
      </c>
      <c r="C7463" s="201">
        <v>460301</v>
      </c>
      <c r="D7463" t="s">
        <v>219</v>
      </c>
    </row>
    <row r="7464" spans="1:4" x14ac:dyDescent="0.35">
      <c r="A7464" s="202">
        <v>160</v>
      </c>
      <c r="B7464" t="s">
        <v>36</v>
      </c>
      <c r="C7464" s="201">
        <v>460303</v>
      </c>
      <c r="D7464" t="s">
        <v>218</v>
      </c>
    </row>
    <row r="7465" spans="1:4" x14ac:dyDescent="0.35">
      <c r="A7465" s="202">
        <v>160</v>
      </c>
      <c r="B7465" t="s">
        <v>36</v>
      </c>
      <c r="C7465" s="201">
        <v>460401</v>
      </c>
      <c r="D7465" t="s">
        <v>217</v>
      </c>
    </row>
    <row r="7466" spans="1:4" x14ac:dyDescent="0.35">
      <c r="A7466" s="202">
        <v>160</v>
      </c>
      <c r="B7466" t="s">
        <v>36</v>
      </c>
      <c r="C7466" s="201">
        <v>470000</v>
      </c>
      <c r="D7466" t="s">
        <v>216</v>
      </c>
    </row>
    <row r="7467" spans="1:4" x14ac:dyDescent="0.35">
      <c r="A7467" s="202">
        <v>160</v>
      </c>
      <c r="B7467" t="s">
        <v>36</v>
      </c>
      <c r="C7467" s="201">
        <v>470101</v>
      </c>
      <c r="D7467" t="s">
        <v>215</v>
      </c>
    </row>
    <row r="7468" spans="1:4" x14ac:dyDescent="0.35">
      <c r="A7468" s="202">
        <v>160</v>
      </c>
      <c r="B7468" t="s">
        <v>36</v>
      </c>
      <c r="C7468" s="201">
        <v>470303</v>
      </c>
      <c r="D7468" t="s">
        <v>214</v>
      </c>
    </row>
    <row r="7469" spans="1:4" x14ac:dyDescent="0.35">
      <c r="A7469" s="202">
        <v>160</v>
      </c>
      <c r="B7469" t="s">
        <v>36</v>
      </c>
      <c r="C7469" s="201">
        <v>470402</v>
      </c>
      <c r="D7469" t="s">
        <v>213</v>
      </c>
    </row>
    <row r="7470" spans="1:4" x14ac:dyDescent="0.35">
      <c r="A7470" s="202">
        <v>160</v>
      </c>
      <c r="B7470" t="s">
        <v>36</v>
      </c>
      <c r="C7470" s="201">
        <v>470409</v>
      </c>
      <c r="D7470" t="s">
        <v>212</v>
      </c>
    </row>
    <row r="7471" spans="1:4" x14ac:dyDescent="0.35">
      <c r="A7471" s="202">
        <v>160</v>
      </c>
      <c r="B7471" t="s">
        <v>36</v>
      </c>
      <c r="C7471" s="201">
        <v>470600</v>
      </c>
      <c r="D7471" t="s">
        <v>211</v>
      </c>
    </row>
    <row r="7472" spans="1:4" x14ac:dyDescent="0.35">
      <c r="A7472" s="202">
        <v>160</v>
      </c>
      <c r="B7472" t="s">
        <v>36</v>
      </c>
      <c r="C7472" s="201">
        <v>470604</v>
      </c>
      <c r="D7472" t="s">
        <v>210</v>
      </c>
    </row>
    <row r="7473" spans="1:4" x14ac:dyDescent="0.35">
      <c r="A7473" s="202">
        <v>160</v>
      </c>
      <c r="B7473" t="s">
        <v>36</v>
      </c>
      <c r="C7473" s="201">
        <v>470605</v>
      </c>
      <c r="D7473" t="s">
        <v>209</v>
      </c>
    </row>
    <row r="7474" spans="1:4" x14ac:dyDescent="0.35">
      <c r="A7474" s="202">
        <v>160</v>
      </c>
      <c r="B7474" t="s">
        <v>36</v>
      </c>
      <c r="C7474" s="201">
        <v>470607</v>
      </c>
      <c r="D7474" t="s">
        <v>208</v>
      </c>
    </row>
    <row r="7475" spans="1:4" x14ac:dyDescent="0.35">
      <c r="A7475" s="202">
        <v>160</v>
      </c>
      <c r="B7475" t="s">
        <v>36</v>
      </c>
      <c r="C7475" s="201">
        <v>470608</v>
      </c>
      <c r="D7475" t="s">
        <v>207</v>
      </c>
    </row>
    <row r="7476" spans="1:4" x14ac:dyDescent="0.35">
      <c r="A7476" s="202">
        <v>160</v>
      </c>
      <c r="B7476" t="s">
        <v>36</v>
      </c>
      <c r="C7476" s="201">
        <v>470612</v>
      </c>
      <c r="D7476" t="s">
        <v>206</v>
      </c>
    </row>
    <row r="7477" spans="1:4" x14ac:dyDescent="0.35">
      <c r="A7477" s="202">
        <v>160</v>
      </c>
      <c r="B7477" t="s">
        <v>36</v>
      </c>
      <c r="C7477" s="201">
        <v>470613</v>
      </c>
      <c r="D7477" t="s">
        <v>205</v>
      </c>
    </row>
    <row r="7478" spans="1:4" x14ac:dyDescent="0.35">
      <c r="A7478" s="202">
        <v>160</v>
      </c>
      <c r="B7478" t="s">
        <v>36</v>
      </c>
      <c r="C7478" s="201">
        <v>470614</v>
      </c>
      <c r="D7478" t="s">
        <v>204</v>
      </c>
    </row>
    <row r="7479" spans="1:4" x14ac:dyDescent="0.35">
      <c r="A7479" s="202">
        <v>160</v>
      </c>
      <c r="B7479" t="s">
        <v>36</v>
      </c>
      <c r="C7479" s="201">
        <v>470617</v>
      </c>
      <c r="D7479" t="s">
        <v>203</v>
      </c>
    </row>
    <row r="7480" spans="1:4" x14ac:dyDescent="0.35">
      <c r="A7480" s="202">
        <v>160</v>
      </c>
      <c r="B7480" t="s">
        <v>36</v>
      </c>
      <c r="C7480" s="201">
        <v>470618</v>
      </c>
      <c r="D7480" t="s">
        <v>202</v>
      </c>
    </row>
    <row r="7481" spans="1:4" x14ac:dyDescent="0.35">
      <c r="A7481" s="202">
        <v>160</v>
      </c>
      <c r="B7481" t="s">
        <v>36</v>
      </c>
      <c r="C7481" s="201">
        <v>470701</v>
      </c>
      <c r="D7481" t="s">
        <v>201</v>
      </c>
    </row>
    <row r="7482" spans="1:4" x14ac:dyDescent="0.35">
      <c r="A7482" s="202">
        <v>160</v>
      </c>
      <c r="B7482" t="s">
        <v>36</v>
      </c>
      <c r="C7482" s="201">
        <v>470703</v>
      </c>
      <c r="D7482" t="s">
        <v>200</v>
      </c>
    </row>
    <row r="7483" spans="1:4" x14ac:dyDescent="0.35">
      <c r="A7483" s="202">
        <v>160</v>
      </c>
      <c r="B7483" t="s">
        <v>36</v>
      </c>
      <c r="C7483" s="201">
        <v>470704</v>
      </c>
      <c r="D7483" t="s">
        <v>199</v>
      </c>
    </row>
    <row r="7484" spans="1:4" x14ac:dyDescent="0.35">
      <c r="A7484" s="202">
        <v>160</v>
      </c>
      <c r="B7484" t="s">
        <v>36</v>
      </c>
      <c r="C7484" s="201">
        <v>470705</v>
      </c>
      <c r="D7484" t="s">
        <v>198</v>
      </c>
    </row>
    <row r="7485" spans="1:4" x14ac:dyDescent="0.35">
      <c r="A7485" s="202">
        <v>160</v>
      </c>
      <c r="B7485" t="s">
        <v>36</v>
      </c>
      <c r="C7485" s="201">
        <v>470706</v>
      </c>
      <c r="D7485" t="s">
        <v>197</v>
      </c>
    </row>
    <row r="7486" spans="1:4" x14ac:dyDescent="0.35">
      <c r="A7486" s="202">
        <v>160</v>
      </c>
      <c r="B7486" t="s">
        <v>36</v>
      </c>
      <c r="C7486" s="201">
        <v>470799</v>
      </c>
      <c r="D7486" t="s">
        <v>196</v>
      </c>
    </row>
    <row r="7487" spans="1:4" x14ac:dyDescent="0.35">
      <c r="A7487" s="202">
        <v>160</v>
      </c>
      <c r="B7487" t="s">
        <v>36</v>
      </c>
      <c r="C7487" s="201">
        <v>490102</v>
      </c>
      <c r="D7487" t="s">
        <v>195</v>
      </c>
    </row>
    <row r="7488" spans="1:4" x14ac:dyDescent="0.35">
      <c r="A7488" s="202">
        <v>160</v>
      </c>
      <c r="B7488" t="s">
        <v>36</v>
      </c>
      <c r="C7488" s="201">
        <v>490105</v>
      </c>
      <c r="D7488" t="s">
        <v>194</v>
      </c>
    </row>
    <row r="7489" spans="1:4" x14ac:dyDescent="0.35">
      <c r="A7489" s="202">
        <v>160</v>
      </c>
      <c r="B7489" t="s">
        <v>36</v>
      </c>
      <c r="C7489" s="201">
        <v>490108</v>
      </c>
      <c r="D7489" t="s">
        <v>193</v>
      </c>
    </row>
    <row r="7490" spans="1:4" x14ac:dyDescent="0.35">
      <c r="A7490" s="202">
        <v>160</v>
      </c>
      <c r="B7490" t="s">
        <v>36</v>
      </c>
      <c r="C7490" s="201">
        <v>490205</v>
      </c>
      <c r="D7490" t="s">
        <v>192</v>
      </c>
    </row>
    <row r="7491" spans="1:4" x14ac:dyDescent="0.35">
      <c r="A7491" s="202">
        <v>160</v>
      </c>
      <c r="B7491" t="s">
        <v>36</v>
      </c>
      <c r="C7491" s="201">
        <v>500408</v>
      </c>
      <c r="D7491" t="s">
        <v>191</v>
      </c>
    </row>
    <row r="7492" spans="1:4" x14ac:dyDescent="0.35">
      <c r="A7492" s="202">
        <v>160</v>
      </c>
      <c r="B7492" t="s">
        <v>36</v>
      </c>
      <c r="C7492" s="201">
        <v>510001</v>
      </c>
      <c r="D7492" t="s">
        <v>190</v>
      </c>
    </row>
    <row r="7493" spans="1:4" x14ac:dyDescent="0.35">
      <c r="A7493" s="202">
        <v>160</v>
      </c>
      <c r="B7493" t="s">
        <v>36</v>
      </c>
      <c r="C7493" s="201">
        <v>510602</v>
      </c>
      <c r="D7493" t="s">
        <v>189</v>
      </c>
    </row>
    <row r="7494" spans="1:4" x14ac:dyDescent="0.35">
      <c r="A7494" s="202">
        <v>160</v>
      </c>
      <c r="B7494" t="s">
        <v>36</v>
      </c>
      <c r="C7494" s="201">
        <v>510603</v>
      </c>
      <c r="D7494" t="s">
        <v>188</v>
      </c>
    </row>
    <row r="7495" spans="1:4" x14ac:dyDescent="0.35">
      <c r="A7495" s="202">
        <v>160</v>
      </c>
      <c r="B7495" t="s">
        <v>36</v>
      </c>
      <c r="C7495" s="201">
        <v>510701</v>
      </c>
      <c r="D7495" t="s">
        <v>187</v>
      </c>
    </row>
    <row r="7496" spans="1:4" x14ac:dyDescent="0.35">
      <c r="A7496" s="202">
        <v>160</v>
      </c>
      <c r="B7496" t="s">
        <v>36</v>
      </c>
      <c r="C7496" s="201">
        <v>510705</v>
      </c>
      <c r="D7496" t="s">
        <v>186</v>
      </c>
    </row>
    <row r="7497" spans="1:4" x14ac:dyDescent="0.35">
      <c r="A7497" s="202">
        <v>160</v>
      </c>
      <c r="B7497" t="s">
        <v>36</v>
      </c>
      <c r="C7497" s="201">
        <v>510706</v>
      </c>
      <c r="D7497" t="s">
        <v>185</v>
      </c>
    </row>
    <row r="7498" spans="1:4" x14ac:dyDescent="0.35">
      <c r="A7498" s="202">
        <v>160</v>
      </c>
      <c r="B7498" t="s">
        <v>36</v>
      </c>
      <c r="C7498" s="201">
        <v>510709</v>
      </c>
      <c r="D7498" t="s">
        <v>184</v>
      </c>
    </row>
    <row r="7499" spans="1:4" x14ac:dyDescent="0.35">
      <c r="A7499" s="202">
        <v>160</v>
      </c>
      <c r="B7499" t="s">
        <v>36</v>
      </c>
      <c r="C7499" s="201">
        <v>510710</v>
      </c>
      <c r="D7499" t="s">
        <v>183</v>
      </c>
    </row>
    <row r="7500" spans="1:4" x14ac:dyDescent="0.35">
      <c r="A7500" s="202">
        <v>160</v>
      </c>
      <c r="B7500" t="s">
        <v>36</v>
      </c>
      <c r="C7500" s="201">
        <v>510711</v>
      </c>
      <c r="D7500" t="s">
        <v>182</v>
      </c>
    </row>
    <row r="7501" spans="1:4" x14ac:dyDescent="0.35">
      <c r="A7501" s="202">
        <v>160</v>
      </c>
      <c r="B7501" t="s">
        <v>36</v>
      </c>
      <c r="C7501" s="201">
        <v>510712</v>
      </c>
      <c r="D7501" t="s">
        <v>181</v>
      </c>
    </row>
    <row r="7502" spans="1:4" x14ac:dyDescent="0.35">
      <c r="A7502" s="202">
        <v>160</v>
      </c>
      <c r="B7502" t="s">
        <v>36</v>
      </c>
      <c r="C7502" s="201">
        <v>510714</v>
      </c>
      <c r="D7502" t="s">
        <v>180</v>
      </c>
    </row>
    <row r="7503" spans="1:4" x14ac:dyDescent="0.35">
      <c r="A7503" s="202">
        <v>160</v>
      </c>
      <c r="B7503" t="s">
        <v>36</v>
      </c>
      <c r="C7503" s="201">
        <v>510716</v>
      </c>
      <c r="D7503" t="s">
        <v>179</v>
      </c>
    </row>
    <row r="7504" spans="1:4" x14ac:dyDescent="0.35">
      <c r="A7504" s="202">
        <v>160</v>
      </c>
      <c r="B7504" t="s">
        <v>36</v>
      </c>
      <c r="C7504" s="201">
        <v>510801</v>
      </c>
      <c r="D7504" t="s">
        <v>178</v>
      </c>
    </row>
    <row r="7505" spans="1:4" x14ac:dyDescent="0.35">
      <c r="A7505" s="202">
        <v>160</v>
      </c>
      <c r="B7505" t="s">
        <v>36</v>
      </c>
      <c r="C7505" s="201">
        <v>510803</v>
      </c>
      <c r="D7505" t="s">
        <v>177</v>
      </c>
    </row>
    <row r="7506" spans="1:4" x14ac:dyDescent="0.35">
      <c r="A7506" s="202">
        <v>160</v>
      </c>
      <c r="B7506" t="s">
        <v>36</v>
      </c>
      <c r="C7506" s="201">
        <v>510805</v>
      </c>
      <c r="D7506" t="s">
        <v>176</v>
      </c>
    </row>
    <row r="7507" spans="1:4" x14ac:dyDescent="0.35">
      <c r="A7507" s="202">
        <v>160</v>
      </c>
      <c r="B7507" t="s">
        <v>36</v>
      </c>
      <c r="C7507" s="201">
        <v>510806</v>
      </c>
      <c r="D7507" t="s">
        <v>175</v>
      </c>
    </row>
    <row r="7508" spans="1:4" x14ac:dyDescent="0.35">
      <c r="A7508" s="202">
        <v>160</v>
      </c>
      <c r="B7508" t="s">
        <v>36</v>
      </c>
      <c r="C7508" s="201">
        <v>510809</v>
      </c>
      <c r="D7508" t="s">
        <v>174</v>
      </c>
    </row>
    <row r="7509" spans="1:4" x14ac:dyDescent="0.35">
      <c r="A7509" s="202">
        <v>160</v>
      </c>
      <c r="B7509" t="s">
        <v>36</v>
      </c>
      <c r="C7509" s="201">
        <v>510811</v>
      </c>
      <c r="D7509" t="s">
        <v>173</v>
      </c>
    </row>
    <row r="7510" spans="1:4" x14ac:dyDescent="0.35">
      <c r="A7510" s="202">
        <v>160</v>
      </c>
      <c r="B7510" t="s">
        <v>36</v>
      </c>
      <c r="C7510" s="201">
        <v>510813</v>
      </c>
      <c r="D7510" t="s">
        <v>172</v>
      </c>
    </row>
    <row r="7511" spans="1:4" x14ac:dyDescent="0.35">
      <c r="A7511" s="202">
        <v>160</v>
      </c>
      <c r="B7511" t="s">
        <v>36</v>
      </c>
      <c r="C7511" s="201">
        <v>510901</v>
      </c>
      <c r="D7511" t="s">
        <v>171</v>
      </c>
    </row>
    <row r="7512" spans="1:4" x14ac:dyDescent="0.35">
      <c r="A7512" s="202">
        <v>160</v>
      </c>
      <c r="B7512" t="s">
        <v>36</v>
      </c>
      <c r="C7512" s="201">
        <v>510902</v>
      </c>
      <c r="D7512" t="s">
        <v>170</v>
      </c>
    </row>
    <row r="7513" spans="1:4" x14ac:dyDescent="0.35">
      <c r="A7513" s="202">
        <v>160</v>
      </c>
      <c r="B7513" t="s">
        <v>36</v>
      </c>
      <c r="C7513" s="201">
        <v>510906</v>
      </c>
      <c r="D7513" t="s">
        <v>169</v>
      </c>
    </row>
    <row r="7514" spans="1:4" x14ac:dyDescent="0.35">
      <c r="A7514" s="202">
        <v>160</v>
      </c>
      <c r="B7514" t="s">
        <v>36</v>
      </c>
      <c r="C7514" s="201">
        <v>510907</v>
      </c>
      <c r="D7514" t="s">
        <v>168</v>
      </c>
    </row>
    <row r="7515" spans="1:4" x14ac:dyDescent="0.35">
      <c r="A7515" s="202">
        <v>160</v>
      </c>
      <c r="B7515" t="s">
        <v>36</v>
      </c>
      <c r="C7515" s="201">
        <v>510908</v>
      </c>
      <c r="D7515" t="s">
        <v>167</v>
      </c>
    </row>
    <row r="7516" spans="1:4" x14ac:dyDescent="0.35">
      <c r="A7516" s="202">
        <v>160</v>
      </c>
      <c r="B7516" t="s">
        <v>36</v>
      </c>
      <c r="C7516" s="201">
        <v>510909</v>
      </c>
      <c r="D7516" t="s">
        <v>166</v>
      </c>
    </row>
    <row r="7517" spans="1:4" x14ac:dyDescent="0.35">
      <c r="A7517" s="202">
        <v>160</v>
      </c>
      <c r="B7517" t="s">
        <v>36</v>
      </c>
      <c r="C7517" s="201">
        <v>510910</v>
      </c>
      <c r="D7517" t="s">
        <v>165</v>
      </c>
    </row>
    <row r="7518" spans="1:4" x14ac:dyDescent="0.35">
      <c r="A7518" s="202">
        <v>160</v>
      </c>
      <c r="B7518" t="s">
        <v>36</v>
      </c>
      <c r="C7518" s="201">
        <v>510911</v>
      </c>
      <c r="D7518" t="s">
        <v>164</v>
      </c>
    </row>
    <row r="7519" spans="1:4" x14ac:dyDescent="0.35">
      <c r="A7519" s="202">
        <v>160</v>
      </c>
      <c r="B7519" t="s">
        <v>36</v>
      </c>
      <c r="C7519" s="201">
        <v>510915</v>
      </c>
      <c r="D7519" t="s">
        <v>163</v>
      </c>
    </row>
    <row r="7520" spans="1:4" x14ac:dyDescent="0.35">
      <c r="A7520" s="202">
        <v>160</v>
      </c>
      <c r="B7520" t="s">
        <v>36</v>
      </c>
      <c r="C7520" s="201">
        <v>510916</v>
      </c>
      <c r="D7520" t="s">
        <v>162</v>
      </c>
    </row>
    <row r="7521" spans="1:4" x14ac:dyDescent="0.35">
      <c r="A7521" s="202">
        <v>160</v>
      </c>
      <c r="B7521" t="s">
        <v>36</v>
      </c>
      <c r="C7521" s="201">
        <v>510919</v>
      </c>
      <c r="D7521" t="s">
        <v>161</v>
      </c>
    </row>
    <row r="7522" spans="1:4" x14ac:dyDescent="0.35">
      <c r="A7522" s="202">
        <v>160</v>
      </c>
      <c r="B7522" t="s">
        <v>36</v>
      </c>
      <c r="C7522" s="201">
        <v>510920</v>
      </c>
      <c r="D7522" t="s">
        <v>160</v>
      </c>
    </row>
    <row r="7523" spans="1:4" x14ac:dyDescent="0.35">
      <c r="A7523" s="202">
        <v>160</v>
      </c>
      <c r="B7523" t="s">
        <v>36</v>
      </c>
      <c r="C7523" s="201">
        <v>511009</v>
      </c>
      <c r="D7523" t="s">
        <v>159</v>
      </c>
    </row>
    <row r="7524" spans="1:4" x14ac:dyDescent="0.35">
      <c r="A7524" s="202">
        <v>160</v>
      </c>
      <c r="B7524" t="s">
        <v>36</v>
      </c>
      <c r="C7524" s="201">
        <v>511012</v>
      </c>
      <c r="D7524" t="s">
        <v>158</v>
      </c>
    </row>
    <row r="7525" spans="1:4" x14ac:dyDescent="0.35">
      <c r="A7525" s="202">
        <v>160</v>
      </c>
      <c r="B7525" t="s">
        <v>36</v>
      </c>
      <c r="C7525" s="201">
        <v>511504</v>
      </c>
      <c r="D7525" t="s">
        <v>157</v>
      </c>
    </row>
    <row r="7526" spans="1:4" x14ac:dyDescent="0.35">
      <c r="A7526" s="202">
        <v>160</v>
      </c>
      <c r="B7526" t="s">
        <v>36</v>
      </c>
      <c r="C7526" s="201">
        <v>512201</v>
      </c>
      <c r="D7526" t="s">
        <v>156</v>
      </c>
    </row>
    <row r="7527" spans="1:4" x14ac:dyDescent="0.35">
      <c r="A7527" s="202">
        <v>160</v>
      </c>
      <c r="B7527" t="s">
        <v>36</v>
      </c>
      <c r="C7527" s="201">
        <v>512202</v>
      </c>
      <c r="D7527" t="s">
        <v>155</v>
      </c>
    </row>
    <row r="7528" spans="1:4" x14ac:dyDescent="0.35">
      <c r="A7528" s="202">
        <v>160</v>
      </c>
      <c r="B7528" t="s">
        <v>36</v>
      </c>
      <c r="C7528" s="201">
        <v>512206</v>
      </c>
      <c r="D7528" t="s">
        <v>154</v>
      </c>
    </row>
    <row r="7529" spans="1:4" x14ac:dyDescent="0.35">
      <c r="A7529" s="202">
        <v>160</v>
      </c>
      <c r="B7529" t="s">
        <v>36</v>
      </c>
      <c r="C7529" s="201">
        <v>512213</v>
      </c>
      <c r="D7529" t="s">
        <v>153</v>
      </c>
    </row>
    <row r="7530" spans="1:4" x14ac:dyDescent="0.35">
      <c r="A7530" s="202">
        <v>160</v>
      </c>
      <c r="B7530" t="s">
        <v>36</v>
      </c>
      <c r="C7530" s="201">
        <v>512601</v>
      </c>
      <c r="D7530" t="s">
        <v>152</v>
      </c>
    </row>
    <row r="7531" spans="1:4" x14ac:dyDescent="0.35">
      <c r="A7531" s="202">
        <v>160</v>
      </c>
      <c r="B7531" t="s">
        <v>36</v>
      </c>
      <c r="C7531" s="201">
        <v>512604</v>
      </c>
      <c r="D7531" t="s">
        <v>151</v>
      </c>
    </row>
    <row r="7532" spans="1:4" x14ac:dyDescent="0.35">
      <c r="A7532" s="202">
        <v>160</v>
      </c>
      <c r="B7532" t="s">
        <v>36</v>
      </c>
      <c r="C7532" s="201">
        <v>513501</v>
      </c>
      <c r="D7532" t="s">
        <v>150</v>
      </c>
    </row>
    <row r="7533" spans="1:4" x14ac:dyDescent="0.35">
      <c r="A7533" s="202">
        <v>160</v>
      </c>
      <c r="B7533" t="s">
        <v>36</v>
      </c>
      <c r="C7533" s="201">
        <v>513502</v>
      </c>
      <c r="D7533" t="s">
        <v>149</v>
      </c>
    </row>
    <row r="7534" spans="1:4" x14ac:dyDescent="0.35">
      <c r="A7534" s="202">
        <v>160</v>
      </c>
      <c r="B7534" t="s">
        <v>36</v>
      </c>
      <c r="C7534" s="201">
        <v>513503</v>
      </c>
      <c r="D7534" t="s">
        <v>148</v>
      </c>
    </row>
    <row r="7535" spans="1:4" x14ac:dyDescent="0.35">
      <c r="A7535" s="202">
        <v>160</v>
      </c>
      <c r="B7535" t="s">
        <v>36</v>
      </c>
      <c r="C7535" s="201">
        <v>513599</v>
      </c>
      <c r="D7535" t="s">
        <v>147</v>
      </c>
    </row>
    <row r="7536" spans="1:4" x14ac:dyDescent="0.35">
      <c r="A7536" s="202">
        <v>160</v>
      </c>
      <c r="B7536" t="s">
        <v>36</v>
      </c>
      <c r="C7536" s="201">
        <v>513801</v>
      </c>
      <c r="D7536" t="s">
        <v>146</v>
      </c>
    </row>
    <row r="7537" spans="1:4" x14ac:dyDescent="0.35">
      <c r="A7537" s="202">
        <v>160</v>
      </c>
      <c r="B7537" t="s">
        <v>36</v>
      </c>
      <c r="C7537" s="201">
        <v>513902</v>
      </c>
      <c r="D7537" t="s">
        <v>145</v>
      </c>
    </row>
    <row r="7538" spans="1:4" x14ac:dyDescent="0.35">
      <c r="A7538" s="202">
        <v>160</v>
      </c>
      <c r="B7538" t="s">
        <v>36</v>
      </c>
      <c r="C7538" s="201">
        <v>513999</v>
      </c>
      <c r="D7538" t="s">
        <v>144</v>
      </c>
    </row>
    <row r="7539" spans="1:4" x14ac:dyDescent="0.35">
      <c r="A7539" s="202">
        <v>160</v>
      </c>
      <c r="B7539" t="s">
        <v>36</v>
      </c>
      <c r="C7539" s="201">
        <v>520201</v>
      </c>
      <c r="D7539" t="s">
        <v>143</v>
      </c>
    </row>
    <row r="7540" spans="1:4" x14ac:dyDescent="0.35">
      <c r="A7540" s="202">
        <v>160</v>
      </c>
      <c r="B7540" t="s">
        <v>36</v>
      </c>
      <c r="C7540" s="201">
        <v>520203</v>
      </c>
      <c r="D7540" t="s">
        <v>142</v>
      </c>
    </row>
    <row r="7541" spans="1:4" x14ac:dyDescent="0.35">
      <c r="A7541" s="202">
        <v>160</v>
      </c>
      <c r="B7541" t="s">
        <v>36</v>
      </c>
      <c r="C7541" s="201">
        <v>520204</v>
      </c>
      <c r="D7541" t="s">
        <v>141</v>
      </c>
    </row>
    <row r="7542" spans="1:4" x14ac:dyDescent="0.35">
      <c r="A7542" s="202">
        <v>160</v>
      </c>
      <c r="B7542" t="s">
        <v>36</v>
      </c>
      <c r="C7542" s="201">
        <v>520205</v>
      </c>
      <c r="D7542" t="s">
        <v>140</v>
      </c>
    </row>
    <row r="7543" spans="1:4" x14ac:dyDescent="0.35">
      <c r="A7543" s="202">
        <v>160</v>
      </c>
      <c r="B7543" t="s">
        <v>36</v>
      </c>
      <c r="C7543" s="201">
        <v>520207</v>
      </c>
      <c r="D7543" t="s">
        <v>139</v>
      </c>
    </row>
    <row r="7544" spans="1:4" x14ac:dyDescent="0.35">
      <c r="A7544" s="202">
        <v>160</v>
      </c>
      <c r="B7544" t="s">
        <v>36</v>
      </c>
      <c r="C7544" s="201">
        <v>520208</v>
      </c>
      <c r="D7544" t="s">
        <v>138</v>
      </c>
    </row>
    <row r="7545" spans="1:4" x14ac:dyDescent="0.35">
      <c r="A7545" s="202">
        <v>160</v>
      </c>
      <c r="B7545" t="s">
        <v>36</v>
      </c>
      <c r="C7545" s="201">
        <v>520213</v>
      </c>
      <c r="D7545" t="s">
        <v>137</v>
      </c>
    </row>
    <row r="7546" spans="1:4" x14ac:dyDescent="0.35">
      <c r="A7546" s="202">
        <v>160</v>
      </c>
      <c r="B7546" t="s">
        <v>36</v>
      </c>
      <c r="C7546" s="201">
        <v>520216</v>
      </c>
      <c r="D7546" t="s">
        <v>136</v>
      </c>
    </row>
    <row r="7547" spans="1:4" x14ac:dyDescent="0.35">
      <c r="A7547" s="202">
        <v>160</v>
      </c>
      <c r="B7547" t="s">
        <v>36</v>
      </c>
      <c r="C7547" s="201">
        <v>520401</v>
      </c>
      <c r="D7547" t="s">
        <v>135</v>
      </c>
    </row>
    <row r="7548" spans="1:4" x14ac:dyDescent="0.35">
      <c r="A7548" s="202">
        <v>160</v>
      </c>
      <c r="B7548" t="s">
        <v>36</v>
      </c>
      <c r="C7548" s="201">
        <v>520402</v>
      </c>
      <c r="D7548" t="s">
        <v>134</v>
      </c>
    </row>
    <row r="7549" spans="1:4" x14ac:dyDescent="0.35">
      <c r="A7549" s="202">
        <v>160</v>
      </c>
      <c r="B7549" t="s">
        <v>36</v>
      </c>
      <c r="C7549" s="201">
        <v>520901</v>
      </c>
      <c r="D7549" t="s">
        <v>133</v>
      </c>
    </row>
    <row r="7550" spans="1:4" x14ac:dyDescent="0.35">
      <c r="A7550" s="202">
        <v>160</v>
      </c>
      <c r="B7550" t="s">
        <v>36</v>
      </c>
      <c r="C7550" s="201">
        <v>520904</v>
      </c>
      <c r="D7550" t="s">
        <v>132</v>
      </c>
    </row>
    <row r="7551" spans="1:4" x14ac:dyDescent="0.35">
      <c r="A7551" s="202">
        <v>160</v>
      </c>
      <c r="B7551" t="s">
        <v>36</v>
      </c>
      <c r="C7551" s="201">
        <v>520905</v>
      </c>
      <c r="D7551" t="s">
        <v>131</v>
      </c>
    </row>
    <row r="7552" spans="1:4" x14ac:dyDescent="0.35">
      <c r="A7552" s="202">
        <v>160</v>
      </c>
      <c r="B7552" t="s">
        <v>36</v>
      </c>
      <c r="C7552" s="201">
        <v>520906</v>
      </c>
      <c r="D7552" t="s">
        <v>130</v>
      </c>
    </row>
    <row r="7553" spans="1:4" x14ac:dyDescent="0.35">
      <c r="A7553" s="202">
        <v>160</v>
      </c>
      <c r="B7553" t="s">
        <v>36</v>
      </c>
      <c r="C7553" s="201">
        <v>520909</v>
      </c>
      <c r="D7553" t="s">
        <v>129</v>
      </c>
    </row>
    <row r="7554" spans="1:4" x14ac:dyDescent="0.35">
      <c r="A7554" s="202">
        <v>160</v>
      </c>
      <c r="B7554" t="s">
        <v>36</v>
      </c>
      <c r="C7554" s="201">
        <v>520910</v>
      </c>
      <c r="D7554" t="s">
        <v>128</v>
      </c>
    </row>
    <row r="7555" spans="1:4" x14ac:dyDescent="0.35">
      <c r="A7555" s="202">
        <v>160</v>
      </c>
      <c r="B7555" t="s">
        <v>36</v>
      </c>
      <c r="C7555" s="201">
        <v>520999</v>
      </c>
      <c r="D7555" t="s">
        <v>127</v>
      </c>
    </row>
    <row r="7556" spans="1:4" x14ac:dyDescent="0.35">
      <c r="A7556" s="202">
        <v>160</v>
      </c>
      <c r="B7556" t="s">
        <v>36</v>
      </c>
      <c r="C7556" s="201">
        <v>521001</v>
      </c>
      <c r="D7556" t="s">
        <v>126</v>
      </c>
    </row>
    <row r="7557" spans="1:4" x14ac:dyDescent="0.35">
      <c r="A7557" s="202">
        <v>160</v>
      </c>
      <c r="B7557" t="s">
        <v>36</v>
      </c>
      <c r="C7557" s="201">
        <v>521401</v>
      </c>
      <c r="D7557" t="s">
        <v>125</v>
      </c>
    </row>
    <row r="7558" spans="1:4" x14ac:dyDescent="0.35">
      <c r="A7558" s="202">
        <v>160</v>
      </c>
      <c r="B7558" t="s">
        <v>36</v>
      </c>
      <c r="C7558" s="201">
        <v>521803</v>
      </c>
      <c r="D7558" t="s">
        <v>124</v>
      </c>
    </row>
    <row r="7559" spans="1:4" x14ac:dyDescent="0.35">
      <c r="A7559" s="202">
        <v>160</v>
      </c>
      <c r="B7559" t="s">
        <v>36</v>
      </c>
      <c r="C7559" s="201">
        <v>521804</v>
      </c>
      <c r="D7559" t="s">
        <v>123</v>
      </c>
    </row>
    <row r="7560" spans="1:4" x14ac:dyDescent="0.35">
      <c r="A7560" s="202">
        <v>160</v>
      </c>
      <c r="B7560" t="s">
        <v>36</v>
      </c>
      <c r="C7560" s="201">
        <v>521899</v>
      </c>
      <c r="D7560" t="s">
        <v>122</v>
      </c>
    </row>
    <row r="7561" spans="1:4" x14ac:dyDescent="0.35">
      <c r="A7561" s="202">
        <v>160</v>
      </c>
      <c r="B7561" t="s">
        <v>36</v>
      </c>
      <c r="C7561" s="201">
        <v>521909</v>
      </c>
      <c r="D7561" t="s">
        <v>121</v>
      </c>
    </row>
    <row r="7562" spans="1:4" x14ac:dyDescent="0.35">
      <c r="A7562" s="202">
        <v>160</v>
      </c>
      <c r="B7562" t="s">
        <v>36</v>
      </c>
      <c r="C7562" s="201">
        <v>999999</v>
      </c>
      <c r="D7562" t="s">
        <v>120</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91855-00B0-4EBD-A358-0EA33E2B9C11}">
  <dimension ref="A1:N59"/>
  <sheetViews>
    <sheetView zoomScale="90" zoomScaleNormal="90" workbookViewId="0">
      <selection activeCell="H2" sqref="H2:L3"/>
    </sheetView>
  </sheetViews>
  <sheetFormatPr defaultRowHeight="14.5" x14ac:dyDescent="0.35"/>
  <cols>
    <col min="1" max="1" width="22.7265625" customWidth="1"/>
    <col min="2" max="2" width="10.453125" bestFit="1" customWidth="1"/>
    <col min="7" max="7" width="2.26953125" customWidth="1"/>
    <col min="8" max="12" width="11.7265625" customWidth="1"/>
    <col min="13" max="13" width="10.54296875" bestFit="1" customWidth="1"/>
    <col min="14" max="14" width="18" bestFit="1" customWidth="1"/>
  </cols>
  <sheetData>
    <row r="1" spans="1:14" x14ac:dyDescent="0.35">
      <c r="A1" s="1" t="s">
        <v>740</v>
      </c>
      <c r="B1" s="1"/>
      <c r="C1" s="2"/>
      <c r="D1" s="1"/>
      <c r="E1" s="3"/>
      <c r="F1" s="3"/>
      <c r="G1" s="3"/>
      <c r="H1" s="334" t="s">
        <v>108</v>
      </c>
      <c r="I1" s="86"/>
      <c r="J1" s="86"/>
      <c r="K1" s="86"/>
      <c r="L1" s="86"/>
    </row>
    <row r="2" spans="1:14" x14ac:dyDescent="0.35">
      <c r="A2" s="4" t="s">
        <v>0</v>
      </c>
      <c r="B2" s="4"/>
      <c r="C2" s="2"/>
      <c r="D2" s="5"/>
      <c r="E2" s="4"/>
      <c r="F2" s="4"/>
      <c r="G2" s="4"/>
      <c r="H2" s="335" t="str">
        <f>Data!$X$3</f>
        <v>2025-26</v>
      </c>
      <c r="I2" s="335" t="str">
        <f>Data!$X$3</f>
        <v>2025-26</v>
      </c>
      <c r="J2" s="335" t="str">
        <f>Data!$X$3</f>
        <v>2025-26</v>
      </c>
      <c r="K2" s="335" t="str">
        <f>Data!$X$3</f>
        <v>2025-26</v>
      </c>
      <c r="L2" s="335" t="str">
        <f>Data!$X$3</f>
        <v>2025-26</v>
      </c>
    </row>
    <row r="3" spans="1:14" ht="15" thickBot="1" x14ac:dyDescent="0.4">
      <c r="A3" s="4" t="str">
        <f>CONCATENATE("For Academic Year ",Data!$X$3)</f>
        <v>For Academic Year 2025-26</v>
      </c>
      <c r="B3" s="4"/>
      <c r="C3" s="4"/>
      <c r="D3" s="4"/>
      <c r="E3" s="4"/>
      <c r="F3" s="4"/>
      <c r="G3" s="4"/>
      <c r="H3" s="335">
        <v>1</v>
      </c>
      <c r="I3" s="335">
        <v>2</v>
      </c>
      <c r="J3" s="335">
        <v>3</v>
      </c>
      <c r="K3" s="335">
        <v>4</v>
      </c>
      <c r="L3" s="335">
        <v>5</v>
      </c>
    </row>
    <row r="4" spans="1:14" x14ac:dyDescent="0.3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 thickBot="1" x14ac:dyDescent="0.4">
      <c r="A5" s="9" t="s">
        <v>4</v>
      </c>
      <c r="B5" s="10" t="s">
        <v>5</v>
      </c>
      <c r="C5" s="10" t="s">
        <v>5</v>
      </c>
      <c r="D5" s="10" t="s">
        <v>5</v>
      </c>
      <c r="E5" s="10" t="s">
        <v>5</v>
      </c>
      <c r="F5" s="10" t="s">
        <v>5</v>
      </c>
      <c r="G5" s="65"/>
      <c r="H5" s="10" t="s">
        <v>5</v>
      </c>
      <c r="I5" s="10" t="s">
        <v>5</v>
      </c>
      <c r="J5" s="10" t="s">
        <v>5</v>
      </c>
      <c r="K5" s="10" t="s">
        <v>5</v>
      </c>
      <c r="L5" s="11" t="s">
        <v>5</v>
      </c>
    </row>
    <row r="6" spans="1:14" x14ac:dyDescent="0.35">
      <c r="A6" s="12" t="s">
        <v>7</v>
      </c>
      <c r="B6" s="13">
        <v>148.463999999999</v>
      </c>
      <c r="C6" s="13">
        <v>213.557999999999</v>
      </c>
      <c r="D6" s="13">
        <v>216.581999999999</v>
      </c>
      <c r="E6" s="13">
        <v>249.36899999999901</v>
      </c>
      <c r="F6" s="13">
        <v>275.991000000003</v>
      </c>
      <c r="G6" s="63"/>
      <c r="H6" s="13">
        <f>SUMIFS(Data!$H:$H,Data!$I:$I,'Priority BEdA'!$H$1,Data!$E:$E,'Priority BEdA'!$A6,Data!$C:$C,'Priority BEdA'!H$3,Data!$D:$D,'Priority BEdA'!$A$5)</f>
        <v>210.552999999999</v>
      </c>
      <c r="I6" s="13">
        <f>SUMIFS(Data!$H:$H,Data!$I:$I,'Priority BEdA'!$H$1,Data!$E:$E,'Priority BEdA'!$A6,Data!$C:$C,'Priority BEdA'!I$3,Data!$D:$D,'Priority BEdA'!$A$5)</f>
        <v>181.994</v>
      </c>
      <c r="J6" s="13">
        <f>SUMIFS(Data!$H:$H,Data!$I:$I,'Priority BEdA'!$H$1,Data!$E:$E,'Priority BEdA'!$A6,Data!$C:$C,'Priority BEdA'!J$3,Data!$D:$D,'Priority BEdA'!$A$5)</f>
        <v>0</v>
      </c>
      <c r="K6" s="13">
        <f>SUMIFS(Data!$H:$H,Data!$I:$I,'Priority BEdA'!$H$1,Data!$E:$E,'Priority BEdA'!$A6,Data!$C:$C,'Priority BEdA'!K$3,Data!$D:$D,'Priority BEdA'!$A$5)</f>
        <v>0</v>
      </c>
      <c r="L6" s="73">
        <f>SUMIFS(Data!$H:$H,Data!$I:$I,'Priority BEdA'!$H$1,Data!$E:$E,'Priority BEdA'!$A6,Data!$C:$C,'Priority BEdA'!L$3,Data!$D:$D,'Priority BEdA'!$A$5)</f>
        <v>130.84899999999999</v>
      </c>
      <c r="M6" s="191"/>
      <c r="N6" s="192"/>
    </row>
    <row r="7" spans="1:14" x14ac:dyDescent="0.35">
      <c r="A7" s="14" t="s">
        <v>8</v>
      </c>
      <c r="B7" s="15">
        <v>55.673999999999999</v>
      </c>
      <c r="C7" s="15">
        <v>444.42200000000003</v>
      </c>
      <c r="D7" s="15">
        <v>450.43800000000101</v>
      </c>
      <c r="E7" s="15">
        <v>426.20600000000002</v>
      </c>
      <c r="F7" s="15">
        <v>458.91333333333</v>
      </c>
      <c r="G7" s="63"/>
      <c r="H7" s="15">
        <f>SUMIFS(Data!$H:$H,Data!$I:$I,'Priority BEdA'!$H$1,Data!$E:$E,'Priority BEdA'!$A7,Data!$C:$C,'Priority BEdA'!H$3,Data!$D:$D,'Priority BEdA'!$A$5)</f>
        <v>28.637999999999899</v>
      </c>
      <c r="I7" s="15">
        <f>SUMIFS(Data!$H:$H,Data!$I:$I,'Priority BEdA'!$H$1,Data!$E:$E,'Priority BEdA'!$A7,Data!$C:$C,'Priority BEdA'!I$3,Data!$D:$D,'Priority BEdA'!$A$5)</f>
        <v>395.15100000000001</v>
      </c>
      <c r="J7" s="15">
        <f>SUMIFS(Data!$H:$H,Data!$I:$I,'Priority BEdA'!$H$1,Data!$E:$E,'Priority BEdA'!$A7,Data!$C:$C,'Priority BEdA'!J$3,Data!$D:$D,'Priority BEdA'!$A$5)</f>
        <v>0</v>
      </c>
      <c r="K7" s="15">
        <f>SUMIFS(Data!$H:$H,Data!$I:$I,'Priority BEdA'!$H$1,Data!$E:$E,'Priority BEdA'!$A7,Data!$C:$C,'Priority BEdA'!K$3,Data!$D:$D,'Priority BEdA'!$A$5)</f>
        <v>0</v>
      </c>
      <c r="L7" s="74">
        <f>SUMIFS(Data!$H:$H,Data!$I:$I,'Priority BEdA'!$H$1,Data!$E:$E,'Priority BEdA'!$A7,Data!$C:$C,'Priority BEdA'!L$3,Data!$D:$D,'Priority BEdA'!$A$5)</f>
        <v>141.26300000000001</v>
      </c>
      <c r="M7" s="191"/>
      <c r="N7" s="192"/>
    </row>
    <row r="8" spans="1:14" x14ac:dyDescent="0.35">
      <c r="A8" s="12" t="s">
        <v>9</v>
      </c>
      <c r="B8" s="13">
        <v>65.394999999999996</v>
      </c>
      <c r="C8" s="13">
        <v>152.209</v>
      </c>
      <c r="D8" s="13">
        <v>141.35900000000001</v>
      </c>
      <c r="E8" s="13">
        <v>142.023</v>
      </c>
      <c r="F8" s="13">
        <v>166.995333333334</v>
      </c>
      <c r="G8" s="63"/>
      <c r="H8" s="13">
        <f>SUMIFS(Data!$H:$H,Data!$I:$I,'Priority BEdA'!$H$1,Data!$E:$E,'Priority BEdA'!$A8,Data!$C:$C,'Priority BEdA'!H$3,Data!$D:$D,'Priority BEdA'!$A$5)</f>
        <v>39.866999999999997</v>
      </c>
      <c r="I8" s="13">
        <f>SUMIFS(Data!$H:$H,Data!$I:$I,'Priority BEdA'!$H$1,Data!$E:$E,'Priority BEdA'!$A8,Data!$C:$C,'Priority BEdA'!I$3,Data!$D:$D,'Priority BEdA'!$A$5)</f>
        <v>123.477</v>
      </c>
      <c r="J8" s="13">
        <f>SUMIFS(Data!$H:$H,Data!$I:$I,'Priority BEdA'!$H$1,Data!$E:$E,'Priority BEdA'!$A8,Data!$C:$C,'Priority BEdA'!J$3,Data!$D:$D,'Priority BEdA'!$A$5)</f>
        <v>0</v>
      </c>
      <c r="K8" s="13">
        <f>SUMIFS(Data!$H:$H,Data!$I:$I,'Priority BEdA'!$H$1,Data!$E:$E,'Priority BEdA'!$A8,Data!$C:$C,'Priority BEdA'!K$3,Data!$D:$D,'Priority BEdA'!$A$5)</f>
        <v>0</v>
      </c>
      <c r="L8" s="85">
        <f>SUMIFS(Data!$H:$H,Data!$I:$I,'Priority BEdA'!$H$1,Data!$E:$E,'Priority BEdA'!$A8,Data!$C:$C,'Priority BEdA'!L$3,Data!$D:$D,'Priority BEdA'!$A$5)</f>
        <v>54.447999999999901</v>
      </c>
      <c r="M8" s="191"/>
      <c r="N8" s="192"/>
    </row>
    <row r="9" spans="1:14" x14ac:dyDescent="0.35">
      <c r="A9" s="14" t="s">
        <v>10</v>
      </c>
      <c r="B9" s="15">
        <v>52.776999999999902</v>
      </c>
      <c r="C9" s="15">
        <v>276.54000000000099</v>
      </c>
      <c r="D9" s="15">
        <v>252.90800000000101</v>
      </c>
      <c r="E9" s="15">
        <v>303.04700000000003</v>
      </c>
      <c r="F9" s="15">
        <v>295.09066666666098</v>
      </c>
      <c r="G9" s="63"/>
      <c r="H9" s="15">
        <f>SUMIFS(Data!$H:$H,Data!$I:$I,'Priority BEdA'!$H$1,Data!$E:$E,'Priority BEdA'!$A9,Data!$C:$C,'Priority BEdA'!H$3,Data!$D:$D,'Priority BEdA'!$A$5)</f>
        <v>33.857999999999997</v>
      </c>
      <c r="I9" s="15">
        <f>SUMIFS(Data!$H:$H,Data!$I:$I,'Priority BEdA'!$H$1,Data!$E:$E,'Priority BEdA'!$A9,Data!$C:$C,'Priority BEdA'!I$3,Data!$D:$D,'Priority BEdA'!$A$5)</f>
        <v>125.516999999999</v>
      </c>
      <c r="J9" s="15">
        <f>SUMIFS(Data!$H:$H,Data!$I:$I,'Priority BEdA'!$H$1,Data!$E:$E,'Priority BEdA'!$A9,Data!$C:$C,'Priority BEdA'!J$3,Data!$D:$D,'Priority BEdA'!$A$5)</f>
        <v>0</v>
      </c>
      <c r="K9" s="15">
        <f>SUMIFS(Data!$H:$H,Data!$I:$I,'Priority BEdA'!$H$1,Data!$E:$E,'Priority BEdA'!$A9,Data!$C:$C,'Priority BEdA'!K$3,Data!$D:$D,'Priority BEdA'!$A$5)</f>
        <v>0</v>
      </c>
      <c r="L9" s="74">
        <f>SUMIFS(Data!$H:$H,Data!$I:$I,'Priority BEdA'!$H$1,Data!$E:$E,'Priority BEdA'!$A9,Data!$C:$C,'Priority BEdA'!L$3,Data!$D:$D,'Priority BEdA'!$A$5)</f>
        <v>53.125000000000099</v>
      </c>
      <c r="M9" s="191"/>
      <c r="N9" s="192"/>
    </row>
    <row r="10" spans="1:14" x14ac:dyDescent="0.35">
      <c r="A10" s="12" t="s">
        <v>11</v>
      </c>
      <c r="B10" s="13">
        <v>120.992999999999</v>
      </c>
      <c r="C10" s="13">
        <v>155.32299999999901</v>
      </c>
      <c r="D10" s="13">
        <v>173.112999999999</v>
      </c>
      <c r="E10" s="13">
        <v>189.24399999999901</v>
      </c>
      <c r="F10" s="13">
        <v>212.89100000000201</v>
      </c>
      <c r="G10" s="63"/>
      <c r="H10" s="13">
        <f>SUMIFS(Data!$H:$H,Data!$I:$I,'Priority BEdA'!$H$1,Data!$E:$E,'Priority BEdA'!$A10,Data!$C:$C,'Priority BEdA'!H$3,Data!$D:$D,'Priority BEdA'!$A$5)</f>
        <v>131.65099999999899</v>
      </c>
      <c r="I10" s="13">
        <f>SUMIFS(Data!$H:$H,Data!$I:$I,'Priority BEdA'!$H$1,Data!$E:$E,'Priority BEdA'!$A10,Data!$C:$C,'Priority BEdA'!I$3,Data!$D:$D,'Priority BEdA'!$A$5)</f>
        <v>205.69999999999899</v>
      </c>
      <c r="J10" s="13">
        <f>SUMIFS(Data!$H:$H,Data!$I:$I,'Priority BEdA'!$H$1,Data!$E:$E,'Priority BEdA'!$A10,Data!$C:$C,'Priority BEdA'!J$3,Data!$D:$D,'Priority BEdA'!$A$5)</f>
        <v>0</v>
      </c>
      <c r="K10" s="13">
        <f>SUMIFS(Data!$H:$H,Data!$I:$I,'Priority BEdA'!$H$1,Data!$E:$E,'Priority BEdA'!$A10,Data!$C:$C,'Priority BEdA'!K$3,Data!$D:$D,'Priority BEdA'!$A$5)</f>
        <v>0</v>
      </c>
      <c r="L10" s="73">
        <f>SUMIFS(Data!$H:$H,Data!$I:$I,'Priority BEdA'!$H$1,Data!$E:$E,'Priority BEdA'!$A10,Data!$C:$C,'Priority BEdA'!L$3,Data!$D:$D,'Priority BEdA'!$A$5)</f>
        <v>112.45033333333301</v>
      </c>
      <c r="M10" s="191"/>
      <c r="N10" s="192"/>
    </row>
    <row r="11" spans="1:14" x14ac:dyDescent="0.35">
      <c r="A11" s="14" t="s">
        <v>12</v>
      </c>
      <c r="B11" s="15">
        <v>72.378999999999905</v>
      </c>
      <c r="C11" s="15">
        <v>166.01299999999901</v>
      </c>
      <c r="D11" s="15">
        <v>157.56199999999899</v>
      </c>
      <c r="E11" s="15">
        <v>135.83199999999999</v>
      </c>
      <c r="F11" s="15">
        <v>177.26199999999901</v>
      </c>
      <c r="G11" s="63"/>
      <c r="H11" s="15">
        <f>SUMIFS(Data!$H:$H,Data!$I:$I,'Priority BEdA'!$H$1,Data!$E:$E,'Priority BEdA'!$A11,Data!$C:$C,'Priority BEdA'!H$3,Data!$D:$D,'Priority BEdA'!$A$5)</f>
        <v>74.450999999999894</v>
      </c>
      <c r="I11" s="15">
        <f>SUMIFS(Data!$H:$H,Data!$I:$I,'Priority BEdA'!$H$1,Data!$E:$E,'Priority BEdA'!$A11,Data!$C:$C,'Priority BEdA'!I$3,Data!$D:$D,'Priority BEdA'!$A$5)</f>
        <v>109.557999999999</v>
      </c>
      <c r="J11" s="15">
        <f>SUMIFS(Data!$H:$H,Data!$I:$I,'Priority BEdA'!$H$1,Data!$E:$E,'Priority BEdA'!$A11,Data!$C:$C,'Priority BEdA'!J$3,Data!$D:$D,'Priority BEdA'!$A$5)</f>
        <v>0</v>
      </c>
      <c r="K11" s="15">
        <f>SUMIFS(Data!$H:$H,Data!$I:$I,'Priority BEdA'!$H$1,Data!$E:$E,'Priority BEdA'!$A11,Data!$C:$C,'Priority BEdA'!K$3,Data!$D:$D,'Priority BEdA'!$A$5)</f>
        <v>0</v>
      </c>
      <c r="L11" s="74">
        <f>SUMIFS(Data!$H:$H,Data!$I:$I,'Priority BEdA'!$H$1,Data!$E:$E,'Priority BEdA'!$A11,Data!$C:$C,'Priority BEdA'!L$3,Data!$D:$D,'Priority BEdA'!$A$5)</f>
        <v>61.336333333333201</v>
      </c>
      <c r="M11" s="191"/>
      <c r="N11" s="192"/>
    </row>
    <row r="12" spans="1:14" x14ac:dyDescent="0.35">
      <c r="A12" s="12" t="s">
        <v>13</v>
      </c>
      <c r="B12" s="13">
        <v>460.90399999999801</v>
      </c>
      <c r="C12" s="13">
        <v>746.67499999999302</v>
      </c>
      <c r="D12" s="13">
        <v>775.08099999999001</v>
      </c>
      <c r="E12" s="13">
        <v>747.48599999999203</v>
      </c>
      <c r="F12" s="13">
        <v>910.04866666670205</v>
      </c>
      <c r="G12" s="63"/>
      <c r="H12" s="13">
        <f>SUMIFS(Data!$H:$H,Data!$I:$I,'Priority BEdA'!$H$1,Data!$E:$E,'Priority BEdA'!$A12,Data!$C:$C,'Priority BEdA'!H$3,Data!$D:$D,'Priority BEdA'!$A$5)</f>
        <v>438.17299999999602</v>
      </c>
      <c r="I12" s="13">
        <f>SUMIFS(Data!$H:$H,Data!$I:$I,'Priority BEdA'!$H$1,Data!$E:$E,'Priority BEdA'!$A12,Data!$C:$C,'Priority BEdA'!I$3,Data!$D:$D,'Priority BEdA'!$A$5)</f>
        <v>711.83999999999401</v>
      </c>
      <c r="J12" s="13">
        <f>SUMIFS(Data!$H:$H,Data!$I:$I,'Priority BEdA'!$H$1,Data!$E:$E,'Priority BEdA'!$A12,Data!$C:$C,'Priority BEdA'!J$3,Data!$D:$D,'Priority BEdA'!$A$5)</f>
        <v>0</v>
      </c>
      <c r="K12" s="13">
        <f>SUMIFS(Data!$H:$H,Data!$I:$I,'Priority BEdA'!$H$1,Data!$E:$E,'Priority BEdA'!$A12,Data!$C:$C,'Priority BEdA'!K$3,Data!$D:$D,'Priority BEdA'!$A$5)</f>
        <v>0</v>
      </c>
      <c r="L12" s="73">
        <f>SUMIFS(Data!$H:$H,Data!$I:$I,'Priority BEdA'!$H$1,Data!$E:$E,'Priority BEdA'!$A12,Data!$C:$C,'Priority BEdA'!L$3,Data!$D:$D,'Priority BEdA'!$A$5)</f>
        <v>383.33766666666497</v>
      </c>
      <c r="M12" s="191"/>
      <c r="N12" s="192"/>
    </row>
    <row r="13" spans="1:14" x14ac:dyDescent="0.35">
      <c r="A13" s="14" t="s">
        <v>14</v>
      </c>
      <c r="B13" s="15">
        <v>519.49900000000105</v>
      </c>
      <c r="C13" s="15">
        <v>664.49000000000103</v>
      </c>
      <c r="D13" s="15">
        <v>657.02300000000105</v>
      </c>
      <c r="E13" s="15">
        <v>725.66699999999901</v>
      </c>
      <c r="F13" s="15">
        <v>855.55966666666995</v>
      </c>
      <c r="G13" s="63"/>
      <c r="H13" s="15">
        <f>SUMIFS(Data!$H:$H,Data!$I:$I,'Priority BEdA'!$H$1,Data!$E:$E,'Priority BEdA'!$A13,Data!$C:$C,'Priority BEdA'!H$3,Data!$D:$D,'Priority BEdA'!$A$5)</f>
        <v>688.33699999999999</v>
      </c>
      <c r="I13" s="15">
        <f>SUMIFS(Data!$H:$H,Data!$I:$I,'Priority BEdA'!$H$1,Data!$E:$E,'Priority BEdA'!$A13,Data!$C:$C,'Priority BEdA'!I$3,Data!$D:$D,'Priority BEdA'!$A$5)</f>
        <v>869.02599999999995</v>
      </c>
      <c r="J13" s="15">
        <f>SUMIFS(Data!$H:$H,Data!$I:$I,'Priority BEdA'!$H$1,Data!$E:$E,'Priority BEdA'!$A13,Data!$C:$C,'Priority BEdA'!J$3,Data!$D:$D,'Priority BEdA'!$A$5)</f>
        <v>0</v>
      </c>
      <c r="K13" s="15">
        <f>SUMIFS(Data!$H:$H,Data!$I:$I,'Priority BEdA'!$H$1,Data!$E:$E,'Priority BEdA'!$A13,Data!$C:$C,'Priority BEdA'!K$3,Data!$D:$D,'Priority BEdA'!$A$5)</f>
        <v>0</v>
      </c>
      <c r="L13" s="74">
        <f>SUMIFS(Data!$H:$H,Data!$I:$I,'Priority BEdA'!$H$1,Data!$E:$E,'Priority BEdA'!$A13,Data!$C:$C,'Priority BEdA'!L$3,Data!$D:$D,'Priority BEdA'!$A$5)</f>
        <v>519.12100000000203</v>
      </c>
      <c r="M13" s="191"/>
      <c r="N13" s="192"/>
    </row>
    <row r="14" spans="1:14" x14ac:dyDescent="0.35">
      <c r="A14" s="12" t="s">
        <v>15</v>
      </c>
      <c r="B14" s="13">
        <v>311.90799999999899</v>
      </c>
      <c r="C14" s="13">
        <v>363.995</v>
      </c>
      <c r="D14" s="13">
        <v>340.86799999999897</v>
      </c>
      <c r="E14" s="13">
        <v>363.421999999999</v>
      </c>
      <c r="F14" s="13">
        <v>460.06433333332899</v>
      </c>
      <c r="G14" s="63"/>
      <c r="H14" s="13">
        <f>SUMIFS(Data!$H:$H,Data!$I:$I,'Priority BEdA'!$H$1,Data!$E:$E,'Priority BEdA'!$A14,Data!$C:$C,'Priority BEdA'!H$3,Data!$D:$D,'Priority BEdA'!$A$5)</f>
        <v>221.96499999999801</v>
      </c>
      <c r="I14" s="13">
        <f>SUMIFS(Data!$H:$H,Data!$I:$I,'Priority BEdA'!$H$1,Data!$E:$E,'Priority BEdA'!$A14,Data!$C:$C,'Priority BEdA'!I$3,Data!$D:$D,'Priority BEdA'!$A$5)</f>
        <v>347.135999999999</v>
      </c>
      <c r="J14" s="13">
        <f>SUMIFS(Data!$H:$H,Data!$I:$I,'Priority BEdA'!$H$1,Data!$E:$E,'Priority BEdA'!$A14,Data!$C:$C,'Priority BEdA'!J$3,Data!$D:$D,'Priority BEdA'!$A$5)</f>
        <v>0</v>
      </c>
      <c r="K14" s="13">
        <f>SUMIFS(Data!$H:$H,Data!$I:$I,'Priority BEdA'!$H$1,Data!$E:$E,'Priority BEdA'!$A14,Data!$C:$C,'Priority BEdA'!K$3,Data!$D:$D,'Priority BEdA'!$A$5)</f>
        <v>0</v>
      </c>
      <c r="L14" s="73">
        <f>SUMIFS(Data!$H:$H,Data!$I:$I,'Priority BEdA'!$H$1,Data!$E:$E,'Priority BEdA'!$A14,Data!$C:$C,'Priority BEdA'!L$3,Data!$D:$D,'Priority BEdA'!$A$5)</f>
        <v>189.70033333333399</v>
      </c>
      <c r="M14" s="191"/>
      <c r="N14" s="192"/>
    </row>
    <row r="15" spans="1:14" x14ac:dyDescent="0.35">
      <c r="A15" s="14" t="s">
        <v>16</v>
      </c>
      <c r="B15" s="15">
        <v>494.24700000000399</v>
      </c>
      <c r="C15" s="15">
        <v>868.21000000001004</v>
      </c>
      <c r="D15" s="15">
        <v>790.44700000000898</v>
      </c>
      <c r="E15" s="15">
        <v>827.22000000001105</v>
      </c>
      <c r="F15" s="15">
        <v>993.37466666662897</v>
      </c>
      <c r="G15" s="63"/>
      <c r="H15" s="15">
        <f>SUMIFS(Data!$H:$H,Data!$I:$I,'Priority BEdA'!$H$1,Data!$E:$E,'Priority BEdA'!$A15,Data!$C:$C,'Priority BEdA'!H$3,Data!$D:$D,'Priority BEdA'!$A$5)</f>
        <v>553.42300000000398</v>
      </c>
      <c r="I15" s="15">
        <f>SUMIFS(Data!$H:$H,Data!$I:$I,'Priority BEdA'!$H$1,Data!$E:$E,'Priority BEdA'!$A15,Data!$C:$C,'Priority BEdA'!I$3,Data!$D:$D,'Priority BEdA'!$A$5)</f>
        <v>930.85200000001203</v>
      </c>
      <c r="J15" s="15">
        <f>SUMIFS(Data!$H:$H,Data!$I:$I,'Priority BEdA'!$H$1,Data!$E:$E,'Priority BEdA'!$A15,Data!$C:$C,'Priority BEdA'!J$3,Data!$D:$D,'Priority BEdA'!$A$5)</f>
        <v>0</v>
      </c>
      <c r="K15" s="15">
        <f>SUMIFS(Data!$H:$H,Data!$I:$I,'Priority BEdA'!$H$1,Data!$E:$E,'Priority BEdA'!$A15,Data!$C:$C,'Priority BEdA'!K$3,Data!$D:$D,'Priority BEdA'!$A$5)</f>
        <v>0</v>
      </c>
      <c r="L15" s="74">
        <f>SUMIFS(Data!$H:$H,Data!$I:$I,'Priority BEdA'!$H$1,Data!$E:$E,'Priority BEdA'!$A15,Data!$C:$C,'Priority BEdA'!L$3,Data!$D:$D,'Priority BEdA'!$A$5)</f>
        <v>494.75833333332702</v>
      </c>
      <c r="M15" s="191"/>
      <c r="N15" s="192"/>
    </row>
    <row r="16" spans="1:14" x14ac:dyDescent="0.35">
      <c r="A16" s="12" t="s">
        <v>17</v>
      </c>
      <c r="B16" s="13">
        <v>274.05399999999901</v>
      </c>
      <c r="C16" s="13">
        <v>487.93699999999598</v>
      </c>
      <c r="D16" s="13">
        <v>482.63999999999697</v>
      </c>
      <c r="E16" s="13">
        <v>395.20499999999799</v>
      </c>
      <c r="F16" s="13">
        <v>546.61199999999405</v>
      </c>
      <c r="G16" s="63"/>
      <c r="H16" s="13">
        <f>SUMIFS(Data!$H:$H,Data!$I:$I,'Priority BEdA'!$H$1,Data!$E:$E,'Priority BEdA'!$A16,Data!$C:$C,'Priority BEdA'!H$3,Data!$D:$D,'Priority BEdA'!$A$5)</f>
        <v>317.54299999999898</v>
      </c>
      <c r="I16" s="13">
        <f>SUMIFS(Data!$H:$H,Data!$I:$I,'Priority BEdA'!$H$1,Data!$E:$E,'Priority BEdA'!$A16,Data!$C:$C,'Priority BEdA'!I$3,Data!$D:$D,'Priority BEdA'!$A$5)</f>
        <v>478.21199999999902</v>
      </c>
      <c r="J16" s="13">
        <f>SUMIFS(Data!$H:$H,Data!$I:$I,'Priority BEdA'!$H$1,Data!$E:$E,'Priority BEdA'!$A16,Data!$C:$C,'Priority BEdA'!J$3,Data!$D:$D,'Priority BEdA'!$A$5)</f>
        <v>0</v>
      </c>
      <c r="K16" s="13">
        <f>SUMIFS(Data!$H:$H,Data!$I:$I,'Priority BEdA'!$H$1,Data!$E:$E,'Priority BEdA'!$A16,Data!$C:$C,'Priority BEdA'!K$3,Data!$D:$D,'Priority BEdA'!$A$5)</f>
        <v>0</v>
      </c>
      <c r="L16" s="73">
        <f>SUMIFS(Data!$H:$H,Data!$I:$I,'Priority BEdA'!$H$1,Data!$E:$E,'Priority BEdA'!$A16,Data!$C:$C,'Priority BEdA'!L$3,Data!$D:$D,'Priority BEdA'!$A$5)</f>
        <v>265.25166666666701</v>
      </c>
      <c r="M16" s="191"/>
      <c r="N16" s="192"/>
    </row>
    <row r="17" spans="1:14" x14ac:dyDescent="0.35">
      <c r="A17" s="14" t="s">
        <v>18</v>
      </c>
      <c r="B17" s="15">
        <v>49.643999999999799</v>
      </c>
      <c r="C17" s="15">
        <v>165.06099999999901</v>
      </c>
      <c r="D17" s="15">
        <v>130.80499999999901</v>
      </c>
      <c r="E17" s="15">
        <v>149.26799999999901</v>
      </c>
      <c r="F17" s="15">
        <v>164.92600000000101</v>
      </c>
      <c r="G17" s="63"/>
      <c r="H17" s="15">
        <f>SUMIFS(Data!$H:$H,Data!$I:$I,'Priority BEdA'!$H$1,Data!$E:$E,'Priority BEdA'!$A17,Data!$C:$C,'Priority BEdA'!H$3,Data!$D:$D,'Priority BEdA'!$A$5)</f>
        <v>49.6709999999998</v>
      </c>
      <c r="I17" s="15">
        <f>SUMIFS(Data!$H:$H,Data!$I:$I,'Priority BEdA'!$H$1,Data!$E:$E,'Priority BEdA'!$A17,Data!$C:$C,'Priority BEdA'!I$3,Data!$D:$D,'Priority BEdA'!$A$5)</f>
        <v>166.82199999999901</v>
      </c>
      <c r="J17" s="15">
        <f>SUMIFS(Data!$H:$H,Data!$I:$I,'Priority BEdA'!$H$1,Data!$E:$E,'Priority BEdA'!$A17,Data!$C:$C,'Priority BEdA'!J$3,Data!$D:$D,'Priority BEdA'!$A$5)</f>
        <v>0</v>
      </c>
      <c r="K17" s="15">
        <f>SUMIFS(Data!$H:$H,Data!$I:$I,'Priority BEdA'!$H$1,Data!$E:$E,'Priority BEdA'!$A17,Data!$C:$C,'Priority BEdA'!K$3,Data!$D:$D,'Priority BEdA'!$A$5)</f>
        <v>0</v>
      </c>
      <c r="L17" s="74">
        <f>SUMIFS(Data!$H:$H,Data!$I:$I,'Priority BEdA'!$H$1,Data!$E:$E,'Priority BEdA'!$A17,Data!$C:$C,'Priority BEdA'!L$3,Data!$D:$D,'Priority BEdA'!$A$5)</f>
        <v>72.164333333333403</v>
      </c>
      <c r="M17" s="191"/>
      <c r="N17" s="192"/>
    </row>
    <row r="18" spans="1:14" x14ac:dyDescent="0.35">
      <c r="A18" s="12" t="s">
        <v>19</v>
      </c>
      <c r="B18" s="13">
        <v>301.17399999999799</v>
      </c>
      <c r="C18" s="13">
        <v>737.722000000001</v>
      </c>
      <c r="D18" s="13">
        <v>764.55399999999997</v>
      </c>
      <c r="E18" s="13">
        <v>792.66500000000099</v>
      </c>
      <c r="F18" s="13">
        <v>865.37166666667395</v>
      </c>
      <c r="G18" s="63"/>
      <c r="H18" s="13">
        <f>SUMIFS(Data!$H:$H,Data!$I:$I,'Priority BEdA'!$H$1,Data!$E:$E,'Priority BEdA'!$A18,Data!$C:$C,'Priority BEdA'!H$3,Data!$D:$D,'Priority BEdA'!$A$5)</f>
        <v>383.14999999999799</v>
      </c>
      <c r="I18" s="13">
        <f>SUMIFS(Data!$H:$H,Data!$I:$I,'Priority BEdA'!$H$1,Data!$E:$E,'Priority BEdA'!$A18,Data!$C:$C,'Priority BEdA'!I$3,Data!$D:$D,'Priority BEdA'!$A$5)</f>
        <v>839.72600000000102</v>
      </c>
      <c r="J18" s="13">
        <f>SUMIFS(Data!$H:$H,Data!$I:$I,'Priority BEdA'!$H$1,Data!$E:$E,'Priority BEdA'!$A18,Data!$C:$C,'Priority BEdA'!J$3,Data!$D:$D,'Priority BEdA'!$A$5)</f>
        <v>0</v>
      </c>
      <c r="K18" s="13">
        <f>SUMIFS(Data!$H:$H,Data!$I:$I,'Priority BEdA'!$H$1,Data!$E:$E,'Priority BEdA'!$A18,Data!$C:$C,'Priority BEdA'!K$3,Data!$D:$D,'Priority BEdA'!$A$5)</f>
        <v>0</v>
      </c>
      <c r="L18" s="73">
        <f>SUMIFS(Data!$H:$H,Data!$I:$I,'Priority BEdA'!$H$1,Data!$E:$E,'Priority BEdA'!$A18,Data!$C:$C,'Priority BEdA'!L$3,Data!$D:$D,'Priority BEdA'!$A$5)</f>
        <v>407.62533333333698</v>
      </c>
      <c r="M18" s="191"/>
      <c r="N18" s="192"/>
    </row>
    <row r="19" spans="1:14" x14ac:dyDescent="0.35">
      <c r="A19" s="14" t="s">
        <v>20</v>
      </c>
      <c r="B19" s="15">
        <v>1068.1189999999899</v>
      </c>
      <c r="C19" s="15">
        <v>1623.50799999998</v>
      </c>
      <c r="D19" s="15">
        <v>1713.9249999999699</v>
      </c>
      <c r="E19" s="15">
        <v>1628.2139999999799</v>
      </c>
      <c r="F19" s="15">
        <v>2011.2553333334199</v>
      </c>
      <c r="G19" s="63"/>
      <c r="H19" s="15">
        <f>SUMIFS(Data!$H:$H,Data!$I:$I,'Priority BEdA'!$H$1,Data!$E:$E,'Priority BEdA'!$A19,Data!$C:$C,'Priority BEdA'!H$3,Data!$D:$D,'Priority BEdA'!$A$5)</f>
        <v>915.10300000000598</v>
      </c>
      <c r="I19" s="15">
        <f>SUMIFS(Data!$H:$H,Data!$I:$I,'Priority BEdA'!$H$1,Data!$E:$E,'Priority BEdA'!$A19,Data!$C:$C,'Priority BEdA'!I$3,Data!$D:$D,'Priority BEdA'!$A$5)</f>
        <v>1440.75099999999</v>
      </c>
      <c r="J19" s="15">
        <f>SUMIFS(Data!$H:$H,Data!$I:$I,'Priority BEdA'!$H$1,Data!$E:$E,'Priority BEdA'!$A19,Data!$C:$C,'Priority BEdA'!J$3,Data!$D:$D,'Priority BEdA'!$A$5)</f>
        <v>0</v>
      </c>
      <c r="K19" s="15">
        <f>SUMIFS(Data!$H:$H,Data!$I:$I,'Priority BEdA'!$H$1,Data!$E:$E,'Priority BEdA'!$A19,Data!$C:$C,'Priority BEdA'!K$3,Data!$D:$D,'Priority BEdA'!$A$5)</f>
        <v>0</v>
      </c>
      <c r="L19" s="74">
        <f>SUMIFS(Data!$H:$H,Data!$I:$I,'Priority BEdA'!$H$1,Data!$E:$E,'Priority BEdA'!$A19,Data!$C:$C,'Priority BEdA'!L$3,Data!$D:$D,'Priority BEdA'!$A$5)</f>
        <v>785.28466666663098</v>
      </c>
      <c r="M19" s="191"/>
      <c r="N19" s="192"/>
    </row>
    <row r="20" spans="1:14" x14ac:dyDescent="0.35">
      <c r="A20" s="12" t="s">
        <v>21</v>
      </c>
      <c r="B20" s="13">
        <v>334.2</v>
      </c>
      <c r="C20" s="13">
        <v>547.45700000000102</v>
      </c>
      <c r="D20" s="13">
        <v>558.59000000000106</v>
      </c>
      <c r="E20" s="13">
        <v>537.88300000000004</v>
      </c>
      <c r="F20" s="13">
        <v>659.37666666665802</v>
      </c>
      <c r="G20" s="63"/>
      <c r="H20" s="13">
        <f>SUMIFS(Data!$H:$H,Data!$I:$I,'Priority BEdA'!$H$1,Data!$E:$E,'Priority BEdA'!$A20,Data!$C:$C,'Priority BEdA'!H$3,Data!$D:$D,'Priority BEdA'!$A$5)</f>
        <v>159.604999999999</v>
      </c>
      <c r="I20" s="13">
        <f>SUMIFS(Data!$H:$H,Data!$I:$I,'Priority BEdA'!$H$1,Data!$E:$E,'Priority BEdA'!$A20,Data!$C:$C,'Priority BEdA'!I$3,Data!$D:$D,'Priority BEdA'!$A$5)</f>
        <v>395.77700000000101</v>
      </c>
      <c r="J20" s="13">
        <f>SUMIFS(Data!$H:$H,Data!$I:$I,'Priority BEdA'!$H$1,Data!$E:$E,'Priority BEdA'!$A20,Data!$C:$C,'Priority BEdA'!J$3,Data!$D:$D,'Priority BEdA'!$A$5)</f>
        <v>0</v>
      </c>
      <c r="K20" s="13">
        <f>SUMIFS(Data!$H:$H,Data!$I:$I,'Priority BEdA'!$H$1,Data!$E:$E,'Priority BEdA'!$A20,Data!$C:$C,'Priority BEdA'!K$3,Data!$D:$D,'Priority BEdA'!$A$5)</f>
        <v>0</v>
      </c>
      <c r="L20" s="73">
        <f>SUMIFS(Data!$H:$H,Data!$I:$I,'Priority BEdA'!$H$1,Data!$E:$E,'Priority BEdA'!$A20,Data!$C:$C,'Priority BEdA'!L$3,Data!$D:$D,'Priority BEdA'!$A$5)</f>
        <v>185.12733333333401</v>
      </c>
      <c r="M20" s="191"/>
      <c r="N20" s="192"/>
    </row>
    <row r="21" spans="1:14" x14ac:dyDescent="0.35">
      <c r="A21" s="14" t="s">
        <v>22</v>
      </c>
      <c r="B21" s="15">
        <v>266.83300000000003</v>
      </c>
      <c r="C21" s="15">
        <v>441.835000000001</v>
      </c>
      <c r="D21" s="15">
        <v>487.53800000000098</v>
      </c>
      <c r="E21" s="15">
        <v>492.99400000000099</v>
      </c>
      <c r="F21" s="15">
        <v>563.06666666665797</v>
      </c>
      <c r="G21" s="63"/>
      <c r="H21" s="15">
        <f>SUMIFS(Data!$H:$H,Data!$I:$I,'Priority BEdA'!$H$1,Data!$E:$E,'Priority BEdA'!$A21,Data!$C:$C,'Priority BEdA'!H$3,Data!$D:$D,'Priority BEdA'!$A$5)</f>
        <v>286.39999999999998</v>
      </c>
      <c r="I21" s="15">
        <f>SUMIFS(Data!$H:$H,Data!$I:$I,'Priority BEdA'!$H$1,Data!$E:$E,'Priority BEdA'!$A21,Data!$C:$C,'Priority BEdA'!I$3,Data!$D:$D,'Priority BEdA'!$A$5)</f>
        <v>480.87700000000001</v>
      </c>
      <c r="J21" s="15">
        <f>SUMIFS(Data!$H:$H,Data!$I:$I,'Priority BEdA'!$H$1,Data!$E:$E,'Priority BEdA'!$A21,Data!$C:$C,'Priority BEdA'!J$3,Data!$D:$D,'Priority BEdA'!$A$5)</f>
        <v>0</v>
      </c>
      <c r="K21" s="15">
        <f>SUMIFS(Data!$H:$H,Data!$I:$I,'Priority BEdA'!$H$1,Data!$E:$E,'Priority BEdA'!$A21,Data!$C:$C,'Priority BEdA'!K$3,Data!$D:$D,'Priority BEdA'!$A$5)</f>
        <v>0</v>
      </c>
      <c r="L21" s="74">
        <f>SUMIFS(Data!$H:$H,Data!$I:$I,'Priority BEdA'!$H$1,Data!$E:$E,'Priority BEdA'!$A21,Data!$C:$C,'Priority BEdA'!L$3,Data!$D:$D,'Priority BEdA'!$A$5)</f>
        <v>255.75900000000101</v>
      </c>
      <c r="M21" s="191"/>
      <c r="N21" s="192"/>
    </row>
    <row r="22" spans="1:14" x14ac:dyDescent="0.35">
      <c r="A22" s="12" t="s">
        <v>23</v>
      </c>
      <c r="B22" s="13">
        <v>72.3599999999998</v>
      </c>
      <c r="C22" s="13">
        <v>146.55699999999899</v>
      </c>
      <c r="D22" s="13">
        <v>147.20999999999901</v>
      </c>
      <c r="E22" s="13">
        <v>149.77399999999901</v>
      </c>
      <c r="F22" s="13">
        <v>171.96700000000101</v>
      </c>
      <c r="G22" s="63"/>
      <c r="H22" s="13">
        <f>SUMIFS(Data!$H:$H,Data!$I:$I,'Priority BEdA'!$H$1,Data!$E:$E,'Priority BEdA'!$A22,Data!$C:$C,'Priority BEdA'!H$3,Data!$D:$D,'Priority BEdA'!$A$5)</f>
        <v>72.690999999999804</v>
      </c>
      <c r="I22" s="13">
        <f>SUMIFS(Data!$H:$H,Data!$I:$I,'Priority BEdA'!$H$1,Data!$E:$E,'Priority BEdA'!$A22,Data!$C:$C,'Priority BEdA'!I$3,Data!$D:$D,'Priority BEdA'!$A$5)</f>
        <v>142.70899999999901</v>
      </c>
      <c r="J22" s="13">
        <f>SUMIFS(Data!$H:$H,Data!$I:$I,'Priority BEdA'!$H$1,Data!$E:$E,'Priority BEdA'!$A22,Data!$C:$C,'Priority BEdA'!J$3,Data!$D:$D,'Priority BEdA'!$A$5)</f>
        <v>0</v>
      </c>
      <c r="K22" s="13">
        <f>SUMIFS(Data!$H:$H,Data!$I:$I,'Priority BEdA'!$H$1,Data!$E:$E,'Priority BEdA'!$A22,Data!$C:$C,'Priority BEdA'!K$3,Data!$D:$D,'Priority BEdA'!$A$5)</f>
        <v>0</v>
      </c>
      <c r="L22" s="73">
        <f>SUMIFS(Data!$H:$H,Data!$I:$I,'Priority BEdA'!$H$1,Data!$E:$E,'Priority BEdA'!$A22,Data!$C:$C,'Priority BEdA'!L$3,Data!$D:$D,'Priority BEdA'!$A$5)</f>
        <v>71.8</v>
      </c>
      <c r="M22" s="191"/>
      <c r="N22" s="192"/>
    </row>
    <row r="23" spans="1:14" x14ac:dyDescent="0.35">
      <c r="A23" s="14" t="s">
        <v>24</v>
      </c>
      <c r="B23" s="15">
        <v>116.91999999999901</v>
      </c>
      <c r="C23" s="15">
        <v>254.98400000000001</v>
      </c>
      <c r="D23" s="15">
        <v>263.87699999999899</v>
      </c>
      <c r="E23" s="15">
        <v>261.18400000000003</v>
      </c>
      <c r="F23" s="15">
        <v>298.98833333333198</v>
      </c>
      <c r="G23" s="63"/>
      <c r="H23" s="15">
        <f>SUMIFS(Data!$H:$H,Data!$I:$I,'Priority BEdA'!$H$1,Data!$E:$E,'Priority BEdA'!$A23,Data!$C:$C,'Priority BEdA'!H$3,Data!$D:$D,'Priority BEdA'!$A$5)</f>
        <v>66.843999999999895</v>
      </c>
      <c r="I23" s="15">
        <f>SUMIFS(Data!$H:$H,Data!$I:$I,'Priority BEdA'!$H$1,Data!$E:$E,'Priority BEdA'!$A23,Data!$C:$C,'Priority BEdA'!I$3,Data!$D:$D,'Priority BEdA'!$A$5)</f>
        <v>268.00299999999902</v>
      </c>
      <c r="J23" s="15">
        <f>SUMIFS(Data!$H:$H,Data!$I:$I,'Priority BEdA'!$H$1,Data!$E:$E,'Priority BEdA'!$A23,Data!$C:$C,'Priority BEdA'!J$3,Data!$D:$D,'Priority BEdA'!$A$5)</f>
        <v>0</v>
      </c>
      <c r="K23" s="15">
        <f>SUMIFS(Data!$H:$H,Data!$I:$I,'Priority BEdA'!$H$1,Data!$E:$E,'Priority BEdA'!$A23,Data!$C:$C,'Priority BEdA'!K$3,Data!$D:$D,'Priority BEdA'!$A$5)</f>
        <v>0</v>
      </c>
      <c r="L23" s="74">
        <f>SUMIFS(Data!$H:$H,Data!$I:$I,'Priority BEdA'!$H$1,Data!$E:$E,'Priority BEdA'!$A23,Data!$C:$C,'Priority BEdA'!L$3,Data!$D:$D,'Priority BEdA'!$A$5)</f>
        <v>111.615666666666</v>
      </c>
      <c r="M23" s="191"/>
      <c r="N23" s="192"/>
    </row>
    <row r="24" spans="1:14" x14ac:dyDescent="0.35">
      <c r="A24" s="12" t="s">
        <v>25</v>
      </c>
      <c r="B24" s="13">
        <v>200.34899999999999</v>
      </c>
      <c r="C24" s="13">
        <v>348.59300000000002</v>
      </c>
      <c r="D24" s="13">
        <v>380.95299999999997</v>
      </c>
      <c r="E24" s="13">
        <v>362.93200000000002</v>
      </c>
      <c r="F24" s="13">
        <v>430.94233333332801</v>
      </c>
      <c r="G24" s="63"/>
      <c r="H24" s="13">
        <f>SUMIFS(Data!$H:$H,Data!$I:$I,'Priority BEdA'!$H$1,Data!$E:$E,'Priority BEdA'!$A24,Data!$C:$C,'Priority BEdA'!H$3,Data!$D:$D,'Priority BEdA'!$A$5)</f>
        <v>199.45299999999901</v>
      </c>
      <c r="I24" s="13">
        <f>SUMIFS(Data!$H:$H,Data!$I:$I,'Priority BEdA'!$H$1,Data!$E:$E,'Priority BEdA'!$A24,Data!$C:$C,'Priority BEdA'!I$3,Data!$D:$D,'Priority BEdA'!$A$5)</f>
        <v>310.95100000000099</v>
      </c>
      <c r="J24" s="13">
        <f>SUMIFS(Data!$H:$H,Data!$I:$I,'Priority BEdA'!$H$1,Data!$E:$E,'Priority BEdA'!$A24,Data!$C:$C,'Priority BEdA'!J$3,Data!$D:$D,'Priority BEdA'!$A$5)</f>
        <v>0</v>
      </c>
      <c r="K24" s="13">
        <f>SUMIFS(Data!$H:$H,Data!$I:$I,'Priority BEdA'!$H$1,Data!$E:$E,'Priority BEdA'!$A24,Data!$C:$C,'Priority BEdA'!K$3,Data!$D:$D,'Priority BEdA'!$A$5)</f>
        <v>0</v>
      </c>
      <c r="L24" s="73">
        <f>SUMIFS(Data!$H:$H,Data!$I:$I,'Priority BEdA'!$H$1,Data!$E:$E,'Priority BEdA'!$A24,Data!$C:$C,'Priority BEdA'!L$3,Data!$D:$D,'Priority BEdA'!$A$5)</f>
        <v>170.13466666666599</v>
      </c>
      <c r="M24" s="191"/>
      <c r="N24" s="192"/>
    </row>
    <row r="25" spans="1:14" x14ac:dyDescent="0.35">
      <c r="A25" s="14" t="s">
        <v>26</v>
      </c>
      <c r="B25" s="15">
        <v>324.39800000000002</v>
      </c>
      <c r="C25" s="15">
        <v>825.94700000000205</v>
      </c>
      <c r="D25" s="15">
        <v>841.12099999999998</v>
      </c>
      <c r="E25" s="15">
        <v>810.19000000000096</v>
      </c>
      <c r="F25" s="15">
        <v>933.88533333333203</v>
      </c>
      <c r="G25" s="63"/>
      <c r="H25" s="15">
        <f>SUMIFS(Data!$H:$H,Data!$I:$I,'Priority BEdA'!$H$1,Data!$E:$E,'Priority BEdA'!$A25,Data!$C:$C,'Priority BEdA'!H$3,Data!$D:$D,'Priority BEdA'!$A$5)</f>
        <v>99.773999999999603</v>
      </c>
      <c r="I25" s="15">
        <f>SUMIFS(Data!$H:$H,Data!$I:$I,'Priority BEdA'!$H$1,Data!$E:$E,'Priority BEdA'!$A25,Data!$C:$C,'Priority BEdA'!I$3,Data!$D:$D,'Priority BEdA'!$A$5)</f>
        <v>846.52599999999995</v>
      </c>
      <c r="J25" s="15">
        <f>SUMIFS(Data!$H:$H,Data!$I:$I,'Priority BEdA'!$H$1,Data!$E:$E,'Priority BEdA'!$A25,Data!$C:$C,'Priority BEdA'!J$3,Data!$D:$D,'Priority BEdA'!$A$5)</f>
        <v>0</v>
      </c>
      <c r="K25" s="15">
        <f>SUMIFS(Data!$H:$H,Data!$I:$I,'Priority BEdA'!$H$1,Data!$E:$E,'Priority BEdA'!$A25,Data!$C:$C,'Priority BEdA'!K$3,Data!$D:$D,'Priority BEdA'!$A$5)</f>
        <v>0</v>
      </c>
      <c r="L25" s="74">
        <f>SUMIFS(Data!$H:$H,Data!$I:$I,'Priority BEdA'!$H$1,Data!$E:$E,'Priority BEdA'!$A25,Data!$C:$C,'Priority BEdA'!L$3,Data!$D:$D,'Priority BEdA'!$A$5)</f>
        <v>315.433333333333</v>
      </c>
      <c r="M25" s="191"/>
      <c r="N25" s="192"/>
    </row>
    <row r="26" spans="1:14" x14ac:dyDescent="0.35">
      <c r="A26" s="12" t="s">
        <v>27</v>
      </c>
      <c r="B26" s="13">
        <v>946.47200000000305</v>
      </c>
      <c r="C26" s="13">
        <v>1557.4649999999799</v>
      </c>
      <c r="D26" s="13">
        <v>1582.3429999999801</v>
      </c>
      <c r="E26" s="13">
        <v>1595.87299999997</v>
      </c>
      <c r="F26" s="13">
        <v>1894.05100000007</v>
      </c>
      <c r="G26" s="63"/>
      <c r="H26" s="13">
        <f>SUMIFS(Data!$H:$H,Data!$I:$I,'Priority BEdA'!$H$1,Data!$E:$E,'Priority BEdA'!$A26,Data!$C:$C,'Priority BEdA'!H$3,Data!$D:$D,'Priority BEdA'!$A$5)</f>
        <v>843.75099999999804</v>
      </c>
      <c r="I26" s="13">
        <f>SUMIFS(Data!$H:$H,Data!$I:$I,'Priority BEdA'!$H$1,Data!$E:$E,'Priority BEdA'!$A26,Data!$C:$C,'Priority BEdA'!I$3,Data!$D:$D,'Priority BEdA'!$A$5)</f>
        <v>1400.32699999998</v>
      </c>
      <c r="J26" s="13">
        <f>SUMIFS(Data!$H:$H,Data!$I:$I,'Priority BEdA'!$H$1,Data!$E:$E,'Priority BEdA'!$A26,Data!$C:$C,'Priority BEdA'!J$3,Data!$D:$D,'Priority BEdA'!$A$5)</f>
        <v>0</v>
      </c>
      <c r="K26" s="13">
        <f>SUMIFS(Data!$H:$H,Data!$I:$I,'Priority BEdA'!$H$1,Data!$E:$E,'Priority BEdA'!$A26,Data!$C:$C,'Priority BEdA'!K$3,Data!$D:$D,'Priority BEdA'!$A$5)</f>
        <v>0</v>
      </c>
      <c r="L26" s="73">
        <f>SUMIFS(Data!$H:$H,Data!$I:$I,'Priority BEdA'!$H$1,Data!$E:$E,'Priority BEdA'!$A26,Data!$C:$C,'Priority BEdA'!L$3,Data!$D:$D,'Priority BEdA'!$A$5)</f>
        <v>748.02599999999404</v>
      </c>
      <c r="M26" s="191"/>
      <c r="N26" s="192"/>
    </row>
    <row r="27" spans="1:14" x14ac:dyDescent="0.35">
      <c r="A27" s="14" t="s">
        <v>28</v>
      </c>
      <c r="B27" s="15">
        <v>316.67299999999898</v>
      </c>
      <c r="C27" s="15">
        <v>518.81599999999605</v>
      </c>
      <c r="D27" s="15">
        <v>511.123999999994</v>
      </c>
      <c r="E27" s="15">
        <v>536.30699999999501</v>
      </c>
      <c r="F27" s="15">
        <v>627.63999999999203</v>
      </c>
      <c r="G27" s="63"/>
      <c r="H27" s="15">
        <f>SUMIFS(Data!$H:$H,Data!$I:$I,'Priority BEdA'!$H$1,Data!$E:$E,'Priority BEdA'!$A27,Data!$C:$C,'Priority BEdA'!H$3,Data!$D:$D,'Priority BEdA'!$A$5)</f>
        <v>355.57099999999798</v>
      </c>
      <c r="I27" s="15">
        <f>SUMIFS(Data!$H:$H,Data!$I:$I,'Priority BEdA'!$H$1,Data!$E:$E,'Priority BEdA'!$A27,Data!$C:$C,'Priority BEdA'!I$3,Data!$D:$D,'Priority BEdA'!$A$5)</f>
        <v>529.27099999999803</v>
      </c>
      <c r="J27" s="15">
        <f>SUMIFS(Data!$H:$H,Data!$I:$I,'Priority BEdA'!$H$1,Data!$E:$E,'Priority BEdA'!$A27,Data!$C:$C,'Priority BEdA'!J$3,Data!$D:$D,'Priority BEdA'!$A$5)</f>
        <v>0</v>
      </c>
      <c r="K27" s="15">
        <f>SUMIFS(Data!$H:$H,Data!$I:$I,'Priority BEdA'!$H$1,Data!$E:$E,'Priority BEdA'!$A27,Data!$C:$C,'Priority BEdA'!K$3,Data!$D:$D,'Priority BEdA'!$A$5)</f>
        <v>0</v>
      </c>
      <c r="L27" s="74">
        <f>SUMIFS(Data!$H:$H,Data!$I:$I,'Priority BEdA'!$H$1,Data!$E:$E,'Priority BEdA'!$A27,Data!$C:$C,'Priority BEdA'!L$3,Data!$D:$D,'Priority BEdA'!$A$5)</f>
        <v>294.947333333335</v>
      </c>
      <c r="M27" s="191"/>
      <c r="N27" s="192"/>
    </row>
    <row r="28" spans="1:14" x14ac:dyDescent="0.35">
      <c r="A28" s="12" t="s">
        <v>29</v>
      </c>
      <c r="B28" s="13">
        <v>213.99799999999999</v>
      </c>
      <c r="C28" s="13">
        <v>366.61799999999897</v>
      </c>
      <c r="D28" s="13">
        <v>376.49199999999797</v>
      </c>
      <c r="E28" s="13">
        <v>381.59099999999802</v>
      </c>
      <c r="F28" s="13">
        <v>446.23299999999898</v>
      </c>
      <c r="G28" s="63"/>
      <c r="H28" s="13">
        <f>SUMIFS(Data!$H:$H,Data!$I:$I,'Priority BEdA'!$H$1,Data!$E:$E,'Priority BEdA'!$A28,Data!$C:$C,'Priority BEdA'!H$3,Data!$D:$D,'Priority BEdA'!$A$5)</f>
        <v>159.84199999999899</v>
      </c>
      <c r="I28" s="13">
        <f>SUMIFS(Data!$H:$H,Data!$I:$I,'Priority BEdA'!$H$1,Data!$E:$E,'Priority BEdA'!$A28,Data!$C:$C,'Priority BEdA'!I$3,Data!$D:$D,'Priority BEdA'!$A$5)</f>
        <v>312.30399999999901</v>
      </c>
      <c r="J28" s="13">
        <f>SUMIFS(Data!$H:$H,Data!$I:$I,'Priority BEdA'!$H$1,Data!$E:$E,'Priority BEdA'!$A28,Data!$C:$C,'Priority BEdA'!J$3,Data!$D:$D,'Priority BEdA'!$A$5)</f>
        <v>0</v>
      </c>
      <c r="K28" s="13">
        <f>SUMIFS(Data!$H:$H,Data!$I:$I,'Priority BEdA'!$H$1,Data!$E:$E,'Priority BEdA'!$A28,Data!$C:$C,'Priority BEdA'!K$3,Data!$D:$D,'Priority BEdA'!$A$5)</f>
        <v>0</v>
      </c>
      <c r="L28" s="73">
        <f>SUMIFS(Data!$H:$H,Data!$I:$I,'Priority BEdA'!$H$1,Data!$E:$E,'Priority BEdA'!$A28,Data!$C:$C,'Priority BEdA'!L$3,Data!$D:$D,'Priority BEdA'!$A$5)</f>
        <v>157.38200000000001</v>
      </c>
      <c r="M28" s="191"/>
      <c r="N28" s="192"/>
    </row>
    <row r="29" spans="1:14" x14ac:dyDescent="0.35">
      <c r="A29" s="14" t="s">
        <v>30</v>
      </c>
      <c r="B29" s="15">
        <v>129.274</v>
      </c>
      <c r="C29" s="15">
        <v>284.04199999999997</v>
      </c>
      <c r="D29" s="15">
        <v>298.363</v>
      </c>
      <c r="E29" s="15">
        <v>339.41300000000001</v>
      </c>
      <c r="F29" s="15">
        <v>350.36399999999702</v>
      </c>
      <c r="G29" s="63"/>
      <c r="H29" s="15">
        <f>SUMIFS(Data!$H:$H,Data!$I:$I,'Priority BEdA'!$H$1,Data!$E:$E,'Priority BEdA'!$A29,Data!$C:$C,'Priority BEdA'!H$3,Data!$D:$D,'Priority BEdA'!$A$5)</f>
        <v>176.441</v>
      </c>
      <c r="I29" s="15">
        <f>SUMIFS(Data!$H:$H,Data!$I:$I,'Priority BEdA'!$H$1,Data!$E:$E,'Priority BEdA'!$A29,Data!$C:$C,'Priority BEdA'!I$3,Data!$D:$D,'Priority BEdA'!$A$5)</f>
        <v>340.78300000000098</v>
      </c>
      <c r="J29" s="15">
        <f>SUMIFS(Data!$H:$H,Data!$I:$I,'Priority BEdA'!$H$1,Data!$E:$E,'Priority BEdA'!$A29,Data!$C:$C,'Priority BEdA'!J$3,Data!$D:$D,'Priority BEdA'!$A$5)</f>
        <v>0</v>
      </c>
      <c r="K29" s="15">
        <f>SUMIFS(Data!$H:$H,Data!$I:$I,'Priority BEdA'!$H$1,Data!$E:$E,'Priority BEdA'!$A29,Data!$C:$C,'Priority BEdA'!K$3,Data!$D:$D,'Priority BEdA'!$A$5)</f>
        <v>0</v>
      </c>
      <c r="L29" s="74">
        <f>SUMIFS(Data!$H:$H,Data!$I:$I,'Priority BEdA'!$H$1,Data!$E:$E,'Priority BEdA'!$A29,Data!$C:$C,'Priority BEdA'!L$3,Data!$D:$D,'Priority BEdA'!$A$5)</f>
        <v>172.40799999999999</v>
      </c>
      <c r="M29" s="191"/>
      <c r="N29" s="192"/>
    </row>
    <row r="30" spans="1:14" x14ac:dyDescent="0.35">
      <c r="A30" s="12" t="s">
        <v>31</v>
      </c>
      <c r="B30" s="13">
        <v>670.076000000004</v>
      </c>
      <c r="C30" s="13">
        <v>1395.336</v>
      </c>
      <c r="D30" s="13">
        <v>1489.3119999999999</v>
      </c>
      <c r="E30" s="13">
        <v>1397.99000000001</v>
      </c>
      <c r="F30" s="13">
        <v>1650.9046666665799</v>
      </c>
      <c r="G30" s="63"/>
      <c r="H30" s="13">
        <f>SUMIFS(Data!$H:$H,Data!$I:$I,'Priority BEdA'!$H$1,Data!$E:$E,'Priority BEdA'!$A30,Data!$C:$C,'Priority BEdA'!H$3,Data!$D:$D,'Priority BEdA'!$A$5)</f>
        <v>528.64200000000505</v>
      </c>
      <c r="I30" s="13">
        <f>SUMIFS(Data!$H:$H,Data!$I:$I,'Priority BEdA'!$H$1,Data!$E:$E,'Priority BEdA'!$A30,Data!$C:$C,'Priority BEdA'!I$3,Data!$D:$D,'Priority BEdA'!$A$5)</f>
        <v>1151.9380000000001</v>
      </c>
      <c r="J30" s="13">
        <f>SUMIFS(Data!$H:$H,Data!$I:$I,'Priority BEdA'!$H$1,Data!$E:$E,'Priority BEdA'!$A30,Data!$C:$C,'Priority BEdA'!J$3,Data!$D:$D,'Priority BEdA'!$A$5)</f>
        <v>0</v>
      </c>
      <c r="K30" s="13">
        <f>SUMIFS(Data!$H:$H,Data!$I:$I,'Priority BEdA'!$H$1,Data!$E:$E,'Priority BEdA'!$A30,Data!$C:$C,'Priority BEdA'!K$3,Data!$D:$D,'Priority BEdA'!$A$5)</f>
        <v>0</v>
      </c>
      <c r="L30" s="73">
        <f>SUMIFS(Data!$H:$H,Data!$I:$I,'Priority BEdA'!$H$1,Data!$E:$E,'Priority BEdA'!$A30,Data!$C:$C,'Priority BEdA'!L$3,Data!$D:$D,'Priority BEdA'!$A$5)</f>
        <v>560.19333333333395</v>
      </c>
      <c r="M30" s="191"/>
      <c r="N30" s="192"/>
    </row>
    <row r="31" spans="1:14" x14ac:dyDescent="0.35">
      <c r="A31" s="14" t="s">
        <v>32</v>
      </c>
      <c r="B31" s="15">
        <v>212.09199999999899</v>
      </c>
      <c r="C31" s="15">
        <v>326.981999999999</v>
      </c>
      <c r="D31" s="15">
        <v>349.54500000000002</v>
      </c>
      <c r="E31" s="15">
        <v>311.92899999999997</v>
      </c>
      <c r="F31" s="15">
        <v>400.18266666666801</v>
      </c>
      <c r="G31" s="63"/>
      <c r="H31" s="15">
        <f>SUMIFS(Data!$H:$H,Data!$I:$I,'Priority BEdA'!$H$1,Data!$E:$E,'Priority BEdA'!$A31,Data!$C:$C,'Priority BEdA'!H$3,Data!$D:$D,'Priority BEdA'!$A$5)</f>
        <v>218.408999999999</v>
      </c>
      <c r="I31" s="15">
        <f>SUMIFS(Data!$H:$H,Data!$I:$I,'Priority BEdA'!$H$1,Data!$E:$E,'Priority BEdA'!$A31,Data!$C:$C,'Priority BEdA'!I$3,Data!$D:$D,'Priority BEdA'!$A$5)</f>
        <v>336.06199999999899</v>
      </c>
      <c r="J31" s="15">
        <f>SUMIFS(Data!$H:$H,Data!$I:$I,'Priority BEdA'!$H$1,Data!$E:$E,'Priority BEdA'!$A31,Data!$C:$C,'Priority BEdA'!J$3,Data!$D:$D,'Priority BEdA'!$A$5)</f>
        <v>0</v>
      </c>
      <c r="K31" s="15">
        <f>SUMIFS(Data!$H:$H,Data!$I:$I,'Priority BEdA'!$H$1,Data!$E:$E,'Priority BEdA'!$A31,Data!$C:$C,'Priority BEdA'!K$3,Data!$D:$D,'Priority BEdA'!$A$5)</f>
        <v>0</v>
      </c>
      <c r="L31" s="74">
        <f>SUMIFS(Data!$H:$H,Data!$I:$I,'Priority BEdA'!$H$1,Data!$E:$E,'Priority BEdA'!$A31,Data!$C:$C,'Priority BEdA'!L$3,Data!$D:$D,'Priority BEdA'!$A$5)</f>
        <v>184.82366666666601</v>
      </c>
      <c r="M31" s="191"/>
      <c r="N31" s="192"/>
    </row>
    <row r="32" spans="1:14" x14ac:dyDescent="0.35">
      <c r="A32" s="12" t="s">
        <v>33</v>
      </c>
      <c r="B32" s="13">
        <v>30.649999999999899</v>
      </c>
      <c r="C32" s="13">
        <v>147.094999999999</v>
      </c>
      <c r="D32" s="13">
        <v>133.73899999999901</v>
      </c>
      <c r="E32" s="13">
        <v>140.70999999999901</v>
      </c>
      <c r="F32" s="13">
        <v>150.73133333333399</v>
      </c>
      <c r="G32" s="63"/>
      <c r="H32" s="13">
        <f>SUMIFS(Data!$H:$H,Data!$I:$I,'Priority BEdA'!$H$1,Data!$E:$E,'Priority BEdA'!$A32,Data!$C:$C,'Priority BEdA'!H$3,Data!$D:$D,'Priority BEdA'!$A$5)</f>
        <v>28.1509999999999</v>
      </c>
      <c r="I32" s="13">
        <f>SUMIFS(Data!$H:$H,Data!$I:$I,'Priority BEdA'!$H$1,Data!$E:$E,'Priority BEdA'!$A32,Data!$C:$C,'Priority BEdA'!I$3,Data!$D:$D,'Priority BEdA'!$A$5)</f>
        <v>144.09599999999901</v>
      </c>
      <c r="J32" s="13">
        <f>SUMIFS(Data!$H:$H,Data!$I:$I,'Priority BEdA'!$H$1,Data!$E:$E,'Priority BEdA'!$A32,Data!$C:$C,'Priority BEdA'!J$3,Data!$D:$D,'Priority BEdA'!$A$5)</f>
        <v>0</v>
      </c>
      <c r="K32" s="13">
        <f>SUMIFS(Data!$H:$H,Data!$I:$I,'Priority BEdA'!$H$1,Data!$E:$E,'Priority BEdA'!$A32,Data!$C:$C,'Priority BEdA'!K$3,Data!$D:$D,'Priority BEdA'!$A$5)</f>
        <v>0</v>
      </c>
      <c r="L32" s="73">
        <f>SUMIFS(Data!$H:$H,Data!$I:$I,'Priority BEdA'!$H$1,Data!$E:$E,'Priority BEdA'!$A32,Data!$C:$C,'Priority BEdA'!L$3,Data!$D:$D,'Priority BEdA'!$A$5)</f>
        <v>57.415666666666503</v>
      </c>
      <c r="M32" s="191"/>
      <c r="N32" s="192"/>
    </row>
    <row r="33" spans="1:14" x14ac:dyDescent="0.35">
      <c r="A33" s="14" t="s">
        <v>34</v>
      </c>
      <c r="B33" s="15">
        <v>59.199999999999797</v>
      </c>
      <c r="C33" s="15">
        <v>159.20999999999901</v>
      </c>
      <c r="D33" s="15">
        <v>179.229999999999</v>
      </c>
      <c r="E33" s="15">
        <v>171.34699999999901</v>
      </c>
      <c r="F33" s="15">
        <v>189.66233333333301</v>
      </c>
      <c r="G33" s="63"/>
      <c r="H33" s="15">
        <f>SUMIFS(Data!$H:$H,Data!$I:$I,'Priority BEdA'!$H$1,Data!$E:$E,'Priority BEdA'!$A33,Data!$C:$C,'Priority BEdA'!H$3,Data!$D:$D,'Priority BEdA'!$A$5)</f>
        <v>50.939999999999898</v>
      </c>
      <c r="I33" s="15">
        <f>SUMIFS(Data!$H:$H,Data!$I:$I,'Priority BEdA'!$H$1,Data!$E:$E,'Priority BEdA'!$A33,Data!$C:$C,'Priority BEdA'!I$3,Data!$D:$D,'Priority BEdA'!$A$5)</f>
        <v>102.331999999999</v>
      </c>
      <c r="J33" s="15">
        <f>SUMIFS(Data!$H:$H,Data!$I:$I,'Priority BEdA'!$H$1,Data!$E:$E,'Priority BEdA'!$A33,Data!$C:$C,'Priority BEdA'!J$3,Data!$D:$D,'Priority BEdA'!$A$5)</f>
        <v>0</v>
      </c>
      <c r="K33" s="15">
        <f>SUMIFS(Data!$H:$H,Data!$I:$I,'Priority BEdA'!$H$1,Data!$E:$E,'Priority BEdA'!$A33,Data!$C:$C,'Priority BEdA'!K$3,Data!$D:$D,'Priority BEdA'!$A$5)</f>
        <v>0</v>
      </c>
      <c r="L33" s="74">
        <f>SUMIFS(Data!$H:$H,Data!$I:$I,'Priority BEdA'!$H$1,Data!$E:$E,'Priority BEdA'!$A33,Data!$C:$C,'Priority BEdA'!L$3,Data!$D:$D,'Priority BEdA'!$A$5)</f>
        <v>51.0906666666666</v>
      </c>
      <c r="M33" s="191"/>
      <c r="N33" s="192"/>
    </row>
    <row r="34" spans="1:14" x14ac:dyDescent="0.35">
      <c r="A34" s="12" t="s">
        <v>35</v>
      </c>
      <c r="B34" s="13">
        <v>38.694999999999901</v>
      </c>
      <c r="C34" s="13">
        <v>186.40199999999899</v>
      </c>
      <c r="D34" s="13">
        <v>174.60799999999901</v>
      </c>
      <c r="E34" s="13">
        <v>183.003999999999</v>
      </c>
      <c r="F34" s="13">
        <v>194.23633333333399</v>
      </c>
      <c r="G34" s="63"/>
      <c r="H34" s="13">
        <f>SUMIFS(Data!$H:$H,Data!$I:$I,'Priority BEdA'!$H$1,Data!$E:$E,'Priority BEdA'!$A34,Data!$C:$C,'Priority BEdA'!H$3,Data!$D:$D,'Priority BEdA'!$A$5)</f>
        <v>29.065999999999999</v>
      </c>
      <c r="I34" s="13">
        <f>SUMIFS(Data!$H:$H,Data!$I:$I,'Priority BEdA'!$H$1,Data!$E:$E,'Priority BEdA'!$A34,Data!$C:$C,'Priority BEdA'!I$3,Data!$D:$D,'Priority BEdA'!$A$5)</f>
        <v>136.23899999999901</v>
      </c>
      <c r="J34" s="13">
        <f>SUMIFS(Data!$H:$H,Data!$I:$I,'Priority BEdA'!$H$1,Data!$E:$E,'Priority BEdA'!$A34,Data!$C:$C,'Priority BEdA'!J$3,Data!$D:$D,'Priority BEdA'!$A$5)</f>
        <v>0</v>
      </c>
      <c r="K34" s="13">
        <f>SUMIFS(Data!$H:$H,Data!$I:$I,'Priority BEdA'!$H$1,Data!$E:$E,'Priority BEdA'!$A34,Data!$C:$C,'Priority BEdA'!K$3,Data!$D:$D,'Priority BEdA'!$A$5)</f>
        <v>0</v>
      </c>
      <c r="L34" s="73">
        <f>SUMIFS(Data!$H:$H,Data!$I:$I,'Priority BEdA'!$H$1,Data!$E:$E,'Priority BEdA'!$A34,Data!$C:$C,'Priority BEdA'!L$3,Data!$D:$D,'Priority BEdA'!$A$5)</f>
        <v>55.101666666666503</v>
      </c>
      <c r="M34" s="191"/>
      <c r="N34" s="192"/>
    </row>
    <row r="35" spans="1:14" ht="15" thickBot="1" x14ac:dyDescent="0.4">
      <c r="A35" s="16" t="s">
        <v>36</v>
      </c>
      <c r="B35" s="15">
        <v>117.011</v>
      </c>
      <c r="C35" s="15">
        <v>432.89999999999901</v>
      </c>
      <c r="D35" s="15">
        <v>458.52099999999803</v>
      </c>
      <c r="E35" s="15">
        <v>519.818999999997</v>
      </c>
      <c r="F35" s="15">
        <v>509.417000000006</v>
      </c>
      <c r="G35" s="63"/>
      <c r="H35" s="15">
        <f>SUMIFS(Data!$H:$H,Data!$I:$I,'Priority BEdA'!$H$1,Data!$E:$E,'Priority BEdA'!$A35,Data!$C:$C,'Priority BEdA'!H$3,Data!$D:$D,'Priority BEdA'!$A$5)</f>
        <v>110.831999999999</v>
      </c>
      <c r="I35" s="15">
        <f>SUMIFS(Data!$H:$H,Data!$I:$I,'Priority BEdA'!$H$1,Data!$E:$E,'Priority BEdA'!$A35,Data!$C:$C,'Priority BEdA'!I$3,Data!$D:$D,'Priority BEdA'!$A$5)</f>
        <v>486.82999999999799</v>
      </c>
      <c r="J35" s="15">
        <f>SUMIFS(Data!$H:$H,Data!$I:$I,'Priority BEdA'!$H$1,Data!$E:$E,'Priority BEdA'!$A35,Data!$C:$C,'Priority BEdA'!J$3,Data!$D:$D,'Priority BEdA'!$A$5)</f>
        <v>0</v>
      </c>
      <c r="K35" s="15">
        <f>SUMIFS(Data!$H:$H,Data!$I:$I,'Priority BEdA'!$H$1,Data!$E:$E,'Priority BEdA'!$A35,Data!$C:$C,'Priority BEdA'!K$3,Data!$D:$D,'Priority BEdA'!$A$5)</f>
        <v>0</v>
      </c>
      <c r="L35" s="74">
        <f>SUMIFS(Data!$H:$H,Data!$I:$I,'Priority BEdA'!$H$1,Data!$E:$E,'Priority BEdA'!$A35,Data!$C:$C,'Priority BEdA'!L$3,Data!$D:$D,'Priority BEdA'!$A$5)</f>
        <v>199.22066666666601</v>
      </c>
      <c r="M35" s="191"/>
      <c r="N35" s="192"/>
    </row>
    <row r="36" spans="1:14" x14ac:dyDescent="0.35">
      <c r="A36" s="17" t="s">
        <v>37</v>
      </c>
      <c r="B36" s="18">
        <v>8044.4319999999898</v>
      </c>
      <c r="C36" s="18">
        <v>15005.901999999949</v>
      </c>
      <c r="D36" s="18">
        <v>15279.870999999932</v>
      </c>
      <c r="E36" s="18">
        <v>15267.807999999948</v>
      </c>
      <c r="F36" s="18">
        <v>17866.004333333371</v>
      </c>
      <c r="G36" s="66"/>
      <c r="H36" s="18">
        <f>SUM(H6:H35)</f>
        <v>7472.7949999999928</v>
      </c>
      <c r="I36" s="18">
        <f t="shared" ref="I36:L36" si="0">SUM(I6:I35)</f>
        <v>14310.786999999964</v>
      </c>
      <c r="J36" s="18">
        <f t="shared" si="0"/>
        <v>0</v>
      </c>
      <c r="K36" s="18">
        <f t="shared" si="0"/>
        <v>0</v>
      </c>
      <c r="L36" s="75">
        <f t="shared" si="0"/>
        <v>7261.1939999999586</v>
      </c>
    </row>
    <row r="37" spans="1:14" ht="15" thickBot="1" x14ac:dyDescent="0.4">
      <c r="A37" s="19"/>
      <c r="B37" s="20"/>
      <c r="C37" s="20"/>
      <c r="D37" s="20"/>
      <c r="E37" s="20"/>
      <c r="F37" s="20"/>
      <c r="G37" s="67"/>
      <c r="H37" s="20"/>
      <c r="I37" s="20"/>
      <c r="J37" s="20"/>
      <c r="K37" s="20"/>
      <c r="L37" s="76"/>
    </row>
    <row r="38" spans="1:14" ht="15" thickBot="1" x14ac:dyDescent="0.4">
      <c r="A38" s="21" t="s">
        <v>39</v>
      </c>
      <c r="B38" s="22">
        <v>8044.4319999999898</v>
      </c>
      <c r="C38" s="22">
        <v>15005.901999999949</v>
      </c>
      <c r="D38" s="22">
        <v>15279.870999999932</v>
      </c>
      <c r="E38" s="22">
        <v>15267.807999999948</v>
      </c>
      <c r="F38" s="22">
        <v>17866.004333333371</v>
      </c>
      <c r="G38" s="68"/>
      <c r="H38" s="22">
        <f>SUM(H36:H37)</f>
        <v>7472.7949999999928</v>
      </c>
      <c r="I38" s="22">
        <f t="shared" ref="I38:L38" si="1">SUM(I36:I37)</f>
        <v>14310.786999999964</v>
      </c>
      <c r="J38" s="22">
        <f t="shared" si="1"/>
        <v>0</v>
      </c>
      <c r="K38" s="22">
        <f t="shared" si="1"/>
        <v>0</v>
      </c>
      <c r="L38" s="77">
        <f t="shared" si="1"/>
        <v>7261.1939999999586</v>
      </c>
    </row>
    <row r="39" spans="1:14" x14ac:dyDescent="0.35">
      <c r="A39" s="23" t="s">
        <v>743</v>
      </c>
      <c r="B39" s="25"/>
      <c r="C39" s="25"/>
      <c r="D39" s="25"/>
      <c r="E39" s="25"/>
      <c r="F39" s="25"/>
      <c r="G39" s="25"/>
      <c r="H39" s="24"/>
      <c r="I39" s="24"/>
      <c r="J39" s="24"/>
      <c r="K39" s="24"/>
      <c r="L39" s="288" t="str">
        <f>Data!$X$1</f>
        <v>tdulany</v>
      </c>
    </row>
    <row r="40" spans="1:14" x14ac:dyDescent="0.35">
      <c r="A40" s="27"/>
      <c r="B40" s="24"/>
      <c r="C40" s="24"/>
      <c r="D40" s="24"/>
      <c r="E40" s="24"/>
      <c r="F40" s="24"/>
      <c r="G40" s="24"/>
      <c r="H40" s="24"/>
      <c r="I40" s="24"/>
      <c r="J40" s="24"/>
      <c r="K40" s="24"/>
      <c r="L40" s="28">
        <f>Data!$X$2</f>
        <v>46030</v>
      </c>
    </row>
    <row r="41" spans="1:14" x14ac:dyDescent="0.35">
      <c r="A41" s="29"/>
      <c r="B41" s="30"/>
      <c r="C41" s="30"/>
      <c r="D41" s="30"/>
      <c r="E41" s="30"/>
      <c r="F41" s="30"/>
      <c r="G41" s="30"/>
      <c r="H41" s="30"/>
      <c r="I41" s="30"/>
      <c r="J41" s="30"/>
      <c r="K41" s="30"/>
      <c r="L41" s="30"/>
    </row>
    <row r="42" spans="1:14" x14ac:dyDescent="0.35">
      <c r="A42" s="31"/>
      <c r="B42" s="32"/>
      <c r="C42" s="32"/>
      <c r="D42" s="32"/>
      <c r="E42" s="32"/>
      <c r="F42" s="32"/>
      <c r="G42" s="32"/>
      <c r="H42" s="32"/>
      <c r="I42" s="32"/>
      <c r="J42" s="32"/>
      <c r="K42" s="32"/>
      <c r="L42" s="33"/>
    </row>
    <row r="43" spans="1:14" x14ac:dyDescent="0.35">
      <c r="A43" s="4" t="s">
        <v>41</v>
      </c>
      <c r="B43" s="35"/>
      <c r="C43" s="34"/>
      <c r="D43" s="36"/>
      <c r="E43" s="34"/>
      <c r="F43" s="34"/>
      <c r="G43" s="34"/>
      <c r="H43" s="34"/>
      <c r="I43" s="34"/>
      <c r="J43" s="34"/>
      <c r="K43" s="34"/>
      <c r="L43" s="34"/>
    </row>
    <row r="44" spans="1:14" ht="15" thickBot="1" x14ac:dyDescent="0.4">
      <c r="A44" s="4" t="s">
        <v>42</v>
      </c>
      <c r="B44" s="35"/>
      <c r="C44" s="34"/>
      <c r="D44" s="36"/>
      <c r="E44" s="34"/>
      <c r="F44" s="34"/>
      <c r="G44" s="34"/>
      <c r="H44" s="34"/>
      <c r="I44" s="34"/>
      <c r="J44" s="34"/>
      <c r="K44" s="34"/>
      <c r="L44" s="34"/>
    </row>
    <row r="45" spans="1:14" x14ac:dyDescent="0.3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 thickBot="1" x14ac:dyDescent="0.4">
      <c r="A46" s="42" t="s">
        <v>44</v>
      </c>
      <c r="B46" s="44" t="s">
        <v>5</v>
      </c>
      <c r="C46" s="44" t="s">
        <v>5</v>
      </c>
      <c r="D46" s="44" t="s">
        <v>5</v>
      </c>
      <c r="E46" s="44" t="s">
        <v>5</v>
      </c>
      <c r="F46" s="44" t="s">
        <v>5</v>
      </c>
      <c r="G46" s="44"/>
      <c r="H46" s="44" t="s">
        <v>5</v>
      </c>
      <c r="I46" s="44" t="s">
        <v>5</v>
      </c>
      <c r="J46" s="44" t="s">
        <v>5</v>
      </c>
      <c r="K46" s="44" t="s">
        <v>5</v>
      </c>
      <c r="L46" s="79" t="s">
        <v>5</v>
      </c>
    </row>
    <row r="47" spans="1:14" x14ac:dyDescent="0.35">
      <c r="A47" s="46" t="s">
        <v>45</v>
      </c>
      <c r="B47" s="48">
        <v>0</v>
      </c>
      <c r="C47" s="48">
        <v>0</v>
      </c>
      <c r="D47" s="48">
        <v>0</v>
      </c>
      <c r="E47" s="48">
        <v>0</v>
      </c>
      <c r="F47" s="48">
        <v>0</v>
      </c>
      <c r="G47" s="48"/>
      <c r="H47" s="15">
        <f>SUMIFS(Data!$H:$H,Data!$I:$I,'Priority BEdA'!$H$1,Data!$E:$E,'Priority BEdA'!$A47,Data!$C:$C,'Priority BEdA'!H$3,Data!$D:$D,'Priority BEdA'!$A$46)</f>
        <v>0</v>
      </c>
      <c r="I47" s="15">
        <f>SUMIFS(Data!$H:$H,Data!$I:$I,'Priority BEdA'!$H$1,Data!$E:$E,'Priority BEdA'!$A47,Data!$C:$C,'Priority BEdA'!I$3,Data!$D:$D,'Priority BEdA'!$A$46)</f>
        <v>0</v>
      </c>
      <c r="J47" s="49">
        <f>SUMIFS(Data!$H:$H,Data!$I:$I,'Priority BEdA'!$H$1,Data!$E:$E,'Priority BEdA'!$A47,Data!$C:$C,'Priority BEdA'!J$3,Data!$D:$D,'Priority BEdA'!$A$46)</f>
        <v>0</v>
      </c>
      <c r="K47" s="49">
        <f>SUMIFS(Data!$H:$H,Data!$I:$I,'Priority BEdA'!$H$1,Data!$E:$E,'Priority BEdA'!$A47,Data!$C:$C,'Priority BEdA'!K$3,Data!$D:$D,'Priority BEdA'!$A$46)</f>
        <v>0</v>
      </c>
      <c r="L47" s="80">
        <f>SUMIFS(Data!$H:$H,Data!$I:$I,'Priority BEdA'!$H$1,Data!$E:$E,'Priority BEdA'!$A47,Data!$C:$C,'Priority BEdA'!L$3,Data!$D:$D,'Priority BEdA'!$A$46)</f>
        <v>0</v>
      </c>
    </row>
    <row r="48" spans="1:14" x14ac:dyDescent="0.35">
      <c r="A48" s="51" t="s">
        <v>46</v>
      </c>
      <c r="B48" s="48">
        <v>0</v>
      </c>
      <c r="C48" s="52">
        <v>0</v>
      </c>
      <c r="D48" s="52">
        <v>0</v>
      </c>
      <c r="E48" s="52">
        <v>0</v>
      </c>
      <c r="F48" s="52">
        <v>0</v>
      </c>
      <c r="G48" s="52"/>
      <c r="H48" s="48">
        <f>SUMIFS(Data!$H:$H,Data!$I:$I,'Priority BEdA'!$H$1,Data!$E:$E,'Priority BEdA'!$A48,Data!$C:$C,'Priority BEdA'!H$3,Data!$D:$D,'Priority BEdA'!$A$46)</f>
        <v>0</v>
      </c>
      <c r="I48" s="52">
        <f>SUMIFS(Data!$H:$H,Data!$I:$I,'Priority BEdA'!$H$1,Data!$E:$E,'Priority BEdA'!$A48,Data!$C:$C,'Priority BEdA'!I$3,Data!$D:$D,'Priority BEdA'!$A$46)</f>
        <v>0</v>
      </c>
      <c r="J48" s="52">
        <f>SUMIFS(Data!$H:$H,Data!$I:$I,'Priority BEdA'!$H$1,Data!$E:$E,'Priority BEdA'!$A48,Data!$C:$C,'Priority BEdA'!J$3,Data!$D:$D,'Priority BEdA'!$A$46)</f>
        <v>0</v>
      </c>
      <c r="K48" s="52">
        <f>SUMIFS(Data!$H:$H,Data!$I:$I,'Priority BEdA'!$H$1,Data!$E:$E,'Priority BEdA'!$A48,Data!$C:$C,'Priority BEdA'!K$3,Data!$D:$D,'Priority BEdA'!$A$46)</f>
        <v>0</v>
      </c>
      <c r="L48" s="81">
        <f>SUMIFS(Data!$H:$H,Data!$I:$I,'Priority BEdA'!$H$1,Data!$E:$E,'Priority BEdA'!$A48,Data!$C:$C,'Priority BEdA'!L$3,Data!$D:$D,'Priority BEdA'!$A$46)</f>
        <v>0</v>
      </c>
    </row>
    <row r="49" spans="1:14" x14ac:dyDescent="0.35">
      <c r="A49" s="53" t="s">
        <v>61</v>
      </c>
      <c r="B49" s="54">
        <v>0</v>
      </c>
      <c r="C49" s="55">
        <v>0</v>
      </c>
      <c r="D49" s="55">
        <v>0</v>
      </c>
      <c r="E49" s="55">
        <v>0</v>
      </c>
      <c r="F49" s="55">
        <v>0</v>
      </c>
      <c r="G49" s="55"/>
      <c r="H49" s="54">
        <f>SUMIFS(Data!$H:$H,Data!$I:$I,'Priority BEdA'!$H$1,Data!$E:$E,'Priority BEdA'!$A49,Data!$C:$C,'Priority BEdA'!H$3,Data!$D:$D,'Priority BEdA'!$A$46)</f>
        <v>0</v>
      </c>
      <c r="I49" s="54">
        <f>SUMIFS(Data!$H:$H,Data!$I:$I,'Priority BEdA'!$H$1,Data!$E:$E,'Priority BEdA'!$A49,Data!$C:$C,'Priority BEdA'!I$3,Data!$D:$D,'Priority BEdA'!$A$46)</f>
        <v>0</v>
      </c>
      <c r="J49" s="54">
        <f>SUMIFS(Data!$H:$H,Data!$I:$I,'Priority BEdA'!$H$1,Data!$E:$E,'Priority BEdA'!$A49,Data!$C:$C,'Priority BEdA'!J$3,Data!$D:$D,'Priority BEdA'!$A$46)</f>
        <v>0</v>
      </c>
      <c r="K49" s="55">
        <f>SUMIFS(Data!$H:$H,Data!$I:$I,'Priority BEdA'!$H$1,Data!$E:$E,'Priority BEdA'!$A49,Data!$C:$C,'Priority BEdA'!K$3,Data!$D:$D,'Priority BEdA'!$A$46)</f>
        <v>0</v>
      </c>
      <c r="L49" s="82">
        <f>SUMIFS(Data!$H:$H,Data!$I:$I,'Priority BEdA'!$H$1,Data!$E:$E,'Priority BEdA'!$A49,Data!$C:$C,'Priority BEdA'!L$3,Data!$D:$D,'Priority BEdA'!$A$46)</f>
        <v>0</v>
      </c>
    </row>
    <row r="50" spans="1:14" x14ac:dyDescent="0.35">
      <c r="A50" s="51" t="s">
        <v>47</v>
      </c>
      <c r="B50" s="48">
        <v>306.39599999999899</v>
      </c>
      <c r="C50" s="52">
        <v>394.15999999999798</v>
      </c>
      <c r="D50" s="52">
        <v>401.18699999999899</v>
      </c>
      <c r="E50" s="52">
        <v>428.25099999999799</v>
      </c>
      <c r="F50" s="52">
        <v>509.99799999999601</v>
      </c>
      <c r="G50" s="52"/>
      <c r="H50" s="48">
        <f>SUMIFS(Data!$H:$H,Data!$I:$I,'Priority BEdA'!$H$1,Data!$E:$E,'Priority BEdA'!$A50,Data!$C:$C,'Priority BEdA'!H$3,Data!$D:$D,'Priority BEdA'!$A$46)</f>
        <v>296.74099999999902</v>
      </c>
      <c r="I50" s="52">
        <f>SUMIFS(Data!$H:$H,Data!$I:$I,'Priority BEdA'!$H$1,Data!$E:$E,'Priority BEdA'!$A50,Data!$C:$C,'Priority BEdA'!I$3,Data!$D:$D,'Priority BEdA'!$A$46)</f>
        <v>353.68599999999799</v>
      </c>
      <c r="J50" s="52">
        <f>SUMIFS(Data!$H:$H,Data!$I:$I,'Priority BEdA'!$H$1,Data!$E:$E,'Priority BEdA'!$A50,Data!$C:$C,'Priority BEdA'!J$3,Data!$D:$D,'Priority BEdA'!$A$46)</f>
        <v>0</v>
      </c>
      <c r="K50" s="52">
        <f>SUMIFS(Data!$H:$H,Data!$I:$I,'Priority BEdA'!$H$1,Data!$E:$E,'Priority BEdA'!$A50,Data!$C:$C,'Priority BEdA'!K$3,Data!$D:$D,'Priority BEdA'!$A$46)</f>
        <v>0</v>
      </c>
      <c r="L50" s="81">
        <f>SUMIFS(Data!$H:$H,Data!$I:$I,'Priority BEdA'!$H$1,Data!$E:$E,'Priority BEdA'!$A50,Data!$C:$C,'Priority BEdA'!L$3,Data!$D:$D,'Priority BEdA'!$A$46)</f>
        <v>216.808999999999</v>
      </c>
      <c r="N50" s="200"/>
    </row>
    <row r="51" spans="1:14" x14ac:dyDescent="0.35">
      <c r="A51" s="51" t="s">
        <v>48</v>
      </c>
      <c r="B51" s="48">
        <v>258.09099999999899</v>
      </c>
      <c r="C51" s="49">
        <v>512.43199999999604</v>
      </c>
      <c r="D51" s="49">
        <v>504.42799999999602</v>
      </c>
      <c r="E51" s="49">
        <v>550.37999999999602</v>
      </c>
      <c r="F51" s="49">
        <v>608.44366666665803</v>
      </c>
      <c r="G51" s="49"/>
      <c r="H51" s="48">
        <f>SUMIFS(Data!$H:$H,Data!$I:$I,'Priority BEdA'!$H$1,Data!$E:$E,'Priority BEdA'!$A51,Data!$C:$C,'Priority BEdA'!H$3,Data!$D:$D,'Priority BEdA'!$A$46)</f>
        <v>255.017</v>
      </c>
      <c r="I51" s="49">
        <f>SUMIFS(Data!$H:$H,Data!$I:$I,'Priority BEdA'!$H$1,Data!$E:$E,'Priority BEdA'!$A51,Data!$C:$C,'Priority BEdA'!I$3,Data!$D:$D,'Priority BEdA'!$A$46)</f>
        <v>525.11199999999599</v>
      </c>
      <c r="J51" s="49">
        <f>SUMIFS(Data!$H:$H,Data!$I:$I,'Priority BEdA'!$H$1,Data!$E:$E,'Priority BEdA'!$A51,Data!$C:$C,'Priority BEdA'!J$3,Data!$D:$D,'Priority BEdA'!$A$46)</f>
        <v>0</v>
      </c>
      <c r="K51" s="49">
        <f>SUMIFS(Data!$H:$H,Data!$I:$I,'Priority BEdA'!$H$1,Data!$E:$E,'Priority BEdA'!$A51,Data!$C:$C,'Priority BEdA'!K$3,Data!$D:$D,'Priority BEdA'!$A$46)</f>
        <v>0</v>
      </c>
      <c r="L51" s="80">
        <f>SUMIFS(Data!$H:$H,Data!$I:$I,'Priority BEdA'!$H$1,Data!$E:$E,'Priority BEdA'!$A51,Data!$C:$C,'Priority BEdA'!L$3,Data!$D:$D,'Priority BEdA'!$A$46)</f>
        <v>260.04299999999898</v>
      </c>
      <c r="N51" s="200"/>
    </row>
    <row r="52" spans="1:14" x14ac:dyDescent="0.35">
      <c r="A52" s="51" t="s">
        <v>49</v>
      </c>
      <c r="B52" s="48">
        <v>381.984999999997</v>
      </c>
      <c r="C52" s="52">
        <v>650.87299999999698</v>
      </c>
      <c r="D52" s="52">
        <v>676.727999999997</v>
      </c>
      <c r="E52" s="52">
        <v>617.24199999999905</v>
      </c>
      <c r="F52" s="52">
        <v>775.60933333333605</v>
      </c>
      <c r="G52" s="52"/>
      <c r="H52" s="48">
        <f>SUMIFS(Data!$H:$H,Data!$I:$I,'Priority BEdA'!$H$1,Data!$E:$E,'Priority BEdA'!$A52,Data!$C:$C,'Priority BEdA'!H$3,Data!$D:$D,'Priority BEdA'!$A$46)</f>
        <v>291.99299999999999</v>
      </c>
      <c r="I52" s="52">
        <f>SUMIFS(Data!$H:$H,Data!$I:$I,'Priority BEdA'!$H$1,Data!$E:$E,'Priority BEdA'!$A52,Data!$C:$C,'Priority BEdA'!I$3,Data!$D:$D,'Priority BEdA'!$A$46)</f>
        <v>521.52900000000204</v>
      </c>
      <c r="J52" s="52">
        <f>SUMIFS(Data!$H:$H,Data!$I:$I,'Priority BEdA'!$H$1,Data!$E:$E,'Priority BEdA'!$A52,Data!$C:$C,'Priority BEdA'!J$3,Data!$D:$D,'Priority BEdA'!$A$46)</f>
        <v>0</v>
      </c>
      <c r="K52" s="52">
        <f>SUMIFS(Data!$H:$H,Data!$I:$I,'Priority BEdA'!$H$1,Data!$E:$E,'Priority BEdA'!$A52,Data!$C:$C,'Priority BEdA'!K$3,Data!$D:$D,'Priority BEdA'!$A$46)</f>
        <v>0</v>
      </c>
      <c r="L52" s="81">
        <f>SUMIFS(Data!$H:$H,Data!$I:$I,'Priority BEdA'!$H$1,Data!$E:$E,'Priority BEdA'!$A52,Data!$C:$C,'Priority BEdA'!L$3,Data!$D:$D,'Priority BEdA'!$A$46)</f>
        <v>271.17399999999799</v>
      </c>
    </row>
    <row r="53" spans="1:14" x14ac:dyDescent="0.35">
      <c r="A53" s="53" t="s">
        <v>27</v>
      </c>
      <c r="B53" s="54">
        <v>946.47200000000305</v>
      </c>
      <c r="C53" s="56">
        <v>1557.4649999999799</v>
      </c>
      <c r="D53" s="56">
        <v>1582.3429999999801</v>
      </c>
      <c r="E53" s="56">
        <v>1595.87299999997</v>
      </c>
      <c r="F53" s="56">
        <v>1894.05100000007</v>
      </c>
      <c r="G53" s="56"/>
      <c r="H53" s="54">
        <f>SUMIFS(Data!$H:$H,Data!$I:$I,'Priority BEdA'!$H$1,Data!$E:$E,'Priority BEdA'!$A53,Data!$C:$C,'Priority BEdA'!H$3,Data!$D:$D,'Priority BEdA'!$A$5)</f>
        <v>843.75099999999804</v>
      </c>
      <c r="I53" s="56">
        <f>SUMIFS(Data!$H:$H,Data!$I:$I,'Priority BEdA'!$H$1,Data!$E:$E,'Priority BEdA'!$A53,Data!$C:$C,'Priority BEdA'!I$3,Data!$D:$D,'Priority BEdA'!$A$5)</f>
        <v>1400.32699999998</v>
      </c>
      <c r="J53" s="56">
        <f>SUMIFS(Data!$H:$H,Data!$I:$I,'Priority BEdA'!$H$1,Data!$E:$E,'Priority BEdA'!$A53,Data!$C:$C,'Priority BEdA'!J$3,Data!$D:$D,'Priority BEdA'!$A$5)</f>
        <v>0</v>
      </c>
      <c r="K53" s="56">
        <f>SUMIFS(Data!$H:$H,Data!$I:$I,'Priority BEdA'!$H$1,Data!$E:$E,'Priority BEdA'!$A53,Data!$C:$C,'Priority BEdA'!K$3,Data!$D:$D,'Priority BEdA'!$A$5)</f>
        <v>0</v>
      </c>
      <c r="L53" s="83">
        <f>SUMIFS(Data!$H:$H,Data!$I:$I,'Priority BEdA'!$H$1,Data!$E:$E,'Priority BEdA'!$A53,Data!$C:$C,'Priority BEdA'!L$3,Data!$D:$D,'Priority BEdA'!$A$5)</f>
        <v>748.02599999999404</v>
      </c>
    </row>
    <row r="54" spans="1:14" x14ac:dyDescent="0.35">
      <c r="A54" s="51" t="s">
        <v>31</v>
      </c>
      <c r="B54" s="48">
        <v>670.076000000004</v>
      </c>
      <c r="C54" s="49">
        <v>1395.336</v>
      </c>
      <c r="D54" s="49">
        <v>1489.3119999999999</v>
      </c>
      <c r="E54" s="49">
        <v>1397.99000000001</v>
      </c>
      <c r="F54" s="49">
        <v>1650.9046666665799</v>
      </c>
      <c r="G54" s="49"/>
      <c r="H54" s="48">
        <f>SUMIFS(Data!$H:$H,Data!$I:$I,'Priority BEdA'!$H$1,Data!$E:$E,'Priority BEdA'!$A54,Data!$C:$C,'Priority BEdA'!H$3,Data!$D:$D,'Priority BEdA'!$A$46)</f>
        <v>528.64200000000505</v>
      </c>
      <c r="I54" s="49">
        <f>SUMIFS(Data!$H:$H,Data!$I:$I,'Priority BEdA'!$H$1,Data!$E:$E,'Priority BEdA'!$A54,Data!$C:$C,'Priority BEdA'!I$3,Data!$D:$D,'Priority BEdA'!$A$46)</f>
        <v>1151.9380000000001</v>
      </c>
      <c r="J54" s="49">
        <f>SUMIFS(Data!$H:$H,Data!$I:$I,'Priority BEdA'!$H$1,Data!$E:$E,'Priority BEdA'!$A54,Data!$C:$C,'Priority BEdA'!J$3,Data!$D:$D,'Priority BEdA'!$A$46)</f>
        <v>0</v>
      </c>
      <c r="K54" s="49">
        <f>SUMIFS(Data!$H:$H,Data!$I:$I,'Priority BEdA'!$H$1,Data!$E:$E,'Priority BEdA'!$A54,Data!$C:$C,'Priority BEdA'!K$3,Data!$D:$D,'Priority BEdA'!$A$46)</f>
        <v>0</v>
      </c>
      <c r="L54" s="80">
        <f>SUMIFS(Data!$H:$H,Data!$I:$I,'Priority BEdA'!$H$1,Data!$E:$E,'Priority BEdA'!$A54,Data!$C:$C,'Priority BEdA'!L$3,Data!$D:$D,'Priority BEdA'!$A$46)</f>
        <v>560.19333333333395</v>
      </c>
    </row>
    <row r="55" spans="1:14" x14ac:dyDescent="0.35">
      <c r="A55" s="51" t="s">
        <v>51</v>
      </c>
      <c r="B55" s="48">
        <v>0</v>
      </c>
      <c r="C55" s="52">
        <v>0</v>
      </c>
      <c r="D55" s="52">
        <v>0</v>
      </c>
      <c r="E55" s="52">
        <v>0</v>
      </c>
      <c r="F55" s="52">
        <v>0</v>
      </c>
      <c r="G55" s="52"/>
      <c r="H55" s="48">
        <f>SUMIFS(Data!$H:$H,Data!$I:$I,'Priority BEdA'!$H$1,Data!$E:$E,'Priority BEdA'!$A55,Data!$C:$C,'Priority BEdA'!H$3,Data!$D:$D,'Priority BEdA'!$A$46)</f>
        <v>0</v>
      </c>
      <c r="I55" s="52">
        <f>SUMIFS(Data!$H:$H,Data!$I:$I,'Priority BEdA'!$H$1,Data!$E:$E,'Priority BEdA'!$A55,Data!$C:$C,'Priority BEdA'!I$3,Data!$D:$D,'Priority BEdA'!$A$46)</f>
        <v>0</v>
      </c>
      <c r="J55" s="52">
        <f>SUMIFS(Data!$H:$H,Data!$I:$I,'Priority BEdA'!$H$1,Data!$E:$E,'Priority BEdA'!$A55,Data!$C:$C,'Priority BEdA'!J$3,Data!$D:$D,'Priority BEdA'!$A$46)</f>
        <v>0</v>
      </c>
      <c r="K55" s="52">
        <f>SUMIFS(Data!$H:$H,Data!$I:$I,'Priority BEdA'!$H$1,Data!$E:$E,'Priority BEdA'!$A55,Data!$C:$C,'Priority BEdA'!K$3,Data!$D:$D,'Priority BEdA'!$A$46)</f>
        <v>0</v>
      </c>
      <c r="L55" s="81">
        <f>SUMIFS(Data!$H:$H,Data!$I:$I,'Priority BEdA'!$H$1,Data!$E:$E,'Priority BEdA'!$A55,Data!$C:$C,'Priority BEdA'!L$3,Data!$D:$D,'Priority BEdA'!$A$46)</f>
        <v>0</v>
      </c>
    </row>
    <row r="56" spans="1:14" ht="15" thickBot="1" x14ac:dyDescent="0.4">
      <c r="A56" s="57" t="s">
        <v>31</v>
      </c>
      <c r="B56" s="59">
        <v>670.076000000004</v>
      </c>
      <c r="C56" s="60">
        <v>1395.336</v>
      </c>
      <c r="D56" s="60">
        <v>1489.3119999999999</v>
      </c>
      <c r="E56" s="60">
        <v>1397.99000000001</v>
      </c>
      <c r="F56" s="60">
        <v>1650.9046666665799</v>
      </c>
      <c r="G56" s="60"/>
      <c r="H56" s="60">
        <f>SUMIFS(Data!$H:$H,Data!$I:$I,'Priority BEdA'!$H$1,Data!$E:$E,'Priority BEdA'!$A56,Data!$C:$C,'Priority BEdA'!H$3,Data!$D:$D,'Priority BEdA'!$A$5)</f>
        <v>528.64200000000505</v>
      </c>
      <c r="I56" s="60">
        <f>SUMIFS(Data!$H:$H,Data!$I:$I,'Priority BEdA'!$H$1,Data!$E:$E,'Priority BEdA'!$A56,Data!$C:$C,'Priority BEdA'!I$3,Data!$D:$D,'Priority BEdA'!$A$5)</f>
        <v>1151.9380000000001</v>
      </c>
      <c r="J56" s="60">
        <f>SUMIFS(Data!$H:$H,Data!$I:$I,'Priority BEdA'!$H$1,Data!$E:$E,'Priority BEdA'!$A56,Data!$C:$C,'Priority BEdA'!J$3,Data!$D:$D,'Priority BEdA'!$A$5)</f>
        <v>0</v>
      </c>
      <c r="K56" s="60">
        <f>SUMIFS(Data!$H:$H,Data!$I:$I,'Priority BEdA'!$H$1,Data!$E:$E,'Priority BEdA'!$A56,Data!$C:$C,'Priority BEdA'!K$3,Data!$D:$D,'Priority BEdA'!$A$5)</f>
        <v>0</v>
      </c>
      <c r="L56" s="84">
        <f>SUMIFS(Data!$H:$H,Data!$I:$I,'Priority BEdA'!$H$1,Data!$E:$E,'Priority BEdA'!$A56,Data!$C:$C,'Priority BEdA'!L$3,Data!$D:$D,'Priority BEdA'!$A$5)</f>
        <v>560.19333333333395</v>
      </c>
    </row>
    <row r="57" spans="1:14" x14ac:dyDescent="0.35">
      <c r="A57" s="62"/>
      <c r="B57" s="32"/>
      <c r="C57" s="32"/>
      <c r="D57" s="32"/>
      <c r="E57" s="32"/>
      <c r="F57" s="32"/>
      <c r="G57" s="32"/>
      <c r="H57" s="32"/>
      <c r="I57" s="32"/>
      <c r="J57" s="32"/>
      <c r="K57" s="32"/>
      <c r="L57" s="32"/>
    </row>
    <row r="58" spans="1:14" x14ac:dyDescent="0.35">
      <c r="A58" s="32"/>
      <c r="B58" s="32"/>
      <c r="C58" s="32"/>
      <c r="D58" s="32"/>
      <c r="E58" s="32"/>
      <c r="F58" s="32"/>
      <c r="G58" s="32"/>
      <c r="H58" s="32"/>
      <c r="I58" s="32"/>
      <c r="J58" s="32"/>
      <c r="K58" s="32"/>
      <c r="L58" s="32"/>
    </row>
    <row r="59" spans="1:14" x14ac:dyDescent="0.3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29E24-8D68-45EE-ACF3-CC8F2CC3D011}">
  <dimension ref="A1:U59"/>
  <sheetViews>
    <sheetView zoomScale="80" zoomScaleNormal="80" workbookViewId="0">
      <pane xSplit="1" topLeftCell="B1" activePane="topRight" state="frozen"/>
      <selection pane="topRight" activeCell="L3" sqref="L3:P3"/>
    </sheetView>
  </sheetViews>
  <sheetFormatPr defaultRowHeight="14.5" x14ac:dyDescent="0.35"/>
  <cols>
    <col min="1" max="1" width="22.7265625" customWidth="1"/>
    <col min="2" max="6" width="12" customWidth="1"/>
    <col min="7" max="7" width="10.1796875" style="34" bestFit="1" customWidth="1"/>
    <col min="8" max="8" width="12.453125" style="34" customWidth="1"/>
    <col min="9" max="9" width="12.453125" style="34" bestFit="1" customWidth="1"/>
    <col min="10" max="10" width="10.1796875" style="34" bestFit="1" customWidth="1"/>
    <col min="11" max="11" width="9.81640625" style="34" bestFit="1" customWidth="1"/>
    <col min="12" max="16" width="11.7265625" customWidth="1"/>
    <col min="17" max="17" width="10.453125" bestFit="1" customWidth="1"/>
    <col min="18" max="18" width="11" bestFit="1" customWidth="1"/>
  </cols>
  <sheetData>
    <row r="1" spans="1:21" x14ac:dyDescent="0.35">
      <c r="A1" s="1" t="s">
        <v>68</v>
      </c>
      <c r="B1" s="1"/>
      <c r="C1" s="2"/>
      <c r="D1" s="1"/>
      <c r="E1" s="3"/>
      <c r="F1" s="3"/>
      <c r="G1" s="1"/>
      <c r="H1" s="1"/>
      <c r="I1" s="1"/>
      <c r="J1" s="1"/>
      <c r="K1" s="1"/>
      <c r="L1" s="334" t="s">
        <v>585</v>
      </c>
      <c r="M1" s="86"/>
      <c r="N1" s="86"/>
      <c r="O1" s="86"/>
      <c r="P1" s="86"/>
    </row>
    <row r="2" spans="1:21" x14ac:dyDescent="0.35">
      <c r="A2" s="4" t="s">
        <v>0</v>
      </c>
      <c r="B2" s="4"/>
      <c r="C2" s="2"/>
      <c r="D2" s="5"/>
      <c r="E2" s="4"/>
      <c r="F2" s="4"/>
      <c r="G2" s="4"/>
      <c r="H2" s="4"/>
      <c r="I2" s="4"/>
      <c r="J2" s="4"/>
      <c r="K2" s="4"/>
      <c r="L2" s="87"/>
      <c r="M2" s="87"/>
      <c r="N2" s="87"/>
      <c r="O2" s="87"/>
      <c r="P2" s="87"/>
    </row>
    <row r="3" spans="1:21" ht="15" thickBot="1" x14ac:dyDescent="0.4">
      <c r="A3" s="4" t="str">
        <f>CONCATENATE("For Academic Year ",Data!$X$3)</f>
        <v>For Academic Year 2025-26</v>
      </c>
      <c r="B3" s="4"/>
      <c r="C3" s="4"/>
      <c r="D3" s="4"/>
      <c r="E3" s="4"/>
      <c r="F3" s="4"/>
      <c r="G3" s="4"/>
      <c r="H3" s="4"/>
      <c r="I3" s="4"/>
      <c r="J3" s="4"/>
      <c r="K3" s="4"/>
      <c r="L3" s="335">
        <v>1</v>
      </c>
      <c r="M3" s="335">
        <v>2</v>
      </c>
      <c r="N3" s="335">
        <v>3</v>
      </c>
      <c r="O3" s="335">
        <v>4</v>
      </c>
      <c r="P3" s="335">
        <v>5</v>
      </c>
    </row>
    <row r="4" spans="1:21" x14ac:dyDescent="0.35">
      <c r="A4" s="6"/>
      <c r="B4" s="7" t="s">
        <v>580</v>
      </c>
      <c r="C4" s="7" t="s">
        <v>581</v>
      </c>
      <c r="D4" s="7" t="s">
        <v>582</v>
      </c>
      <c r="E4" s="7" t="s">
        <v>583</v>
      </c>
      <c r="F4" s="7" t="s">
        <v>579</v>
      </c>
      <c r="G4" s="101" t="str">
        <f>Data!$X$3</f>
        <v>2025-26</v>
      </c>
      <c r="H4" s="101" t="s">
        <v>62</v>
      </c>
      <c r="I4" s="101" t="s">
        <v>63</v>
      </c>
      <c r="J4" s="101"/>
      <c r="K4" s="101" t="str">
        <f>Data!$X$3</f>
        <v>2025-26</v>
      </c>
      <c r="L4" s="7" t="str">
        <f>CONCATENATE("Summer ",MID(Data!$X$3,3,2))</f>
        <v>Summer 25</v>
      </c>
      <c r="M4" s="7" t="str">
        <f>CONCATENATE("Fall ",MID(Data!$X$3,3,2))</f>
        <v>Fall 25</v>
      </c>
      <c r="N4" s="7" t="str">
        <f>CONCATENATE("Winter ",MID(Data!$X$3,6,2))</f>
        <v>Winter 26</v>
      </c>
      <c r="O4" s="7" t="str">
        <f>CONCATENATE("Spring ",MID(Data!$X$3,6,2))</f>
        <v>Spring 26</v>
      </c>
      <c r="P4" s="7" t="str">
        <f>Data!$X$3</f>
        <v>2025-26</v>
      </c>
      <c r="Q4" s="97" t="str">
        <f>Data!$X$3</f>
        <v>2025-26</v>
      </c>
      <c r="R4" s="91" t="s">
        <v>70</v>
      </c>
    </row>
    <row r="5" spans="1:21" ht="15" thickBot="1" x14ac:dyDescent="0.4">
      <c r="A5" s="9" t="s">
        <v>4</v>
      </c>
      <c r="B5" s="10" t="s">
        <v>5</v>
      </c>
      <c r="C5" s="10" t="s">
        <v>5</v>
      </c>
      <c r="D5" s="10" t="s">
        <v>5</v>
      </c>
      <c r="E5" s="10" t="s">
        <v>5</v>
      </c>
      <c r="F5" s="10" t="s">
        <v>75</v>
      </c>
      <c r="G5" s="102" t="str">
        <f>Data!$X$6</f>
        <v>Alloc #6</v>
      </c>
      <c r="H5" s="102" t="s">
        <v>64</v>
      </c>
      <c r="I5" s="102" t="s">
        <v>64</v>
      </c>
      <c r="J5" s="102" t="s">
        <v>65</v>
      </c>
      <c r="K5" s="103" t="s">
        <v>66</v>
      </c>
      <c r="L5" s="10" t="s">
        <v>5</v>
      </c>
      <c r="M5" s="10" t="s">
        <v>5</v>
      </c>
      <c r="N5" s="10" t="s">
        <v>5</v>
      </c>
      <c r="O5" s="10" t="s">
        <v>5</v>
      </c>
      <c r="P5" s="10" t="s">
        <v>75</v>
      </c>
      <c r="Q5" s="98" t="s">
        <v>71</v>
      </c>
      <c r="R5" s="92" t="s">
        <v>72</v>
      </c>
    </row>
    <row r="6" spans="1:21" x14ac:dyDescent="0.35">
      <c r="A6" s="12" t="s">
        <v>7</v>
      </c>
      <c r="B6" s="13">
        <v>0</v>
      </c>
      <c r="C6" s="13">
        <v>0</v>
      </c>
      <c r="D6" s="13">
        <v>0</v>
      </c>
      <c r="E6" s="13">
        <v>0</v>
      </c>
      <c r="F6" s="13">
        <v>0</v>
      </c>
      <c r="G6" s="104">
        <v>11</v>
      </c>
      <c r="H6" s="104">
        <v>11</v>
      </c>
      <c r="I6" s="104">
        <v>0</v>
      </c>
      <c r="J6" s="104">
        <v>0</v>
      </c>
      <c r="K6" s="104">
        <v>0</v>
      </c>
      <c r="L6" s="13">
        <f>SUMIFS(Data!$H:$H, Data!$I:$I, 'Aero 1000'!$L$1, Data!$E:$E, 'Aero 1000'!$A6, Data!$C:$C, 'Aero 1000'!L$3, Data!$D:$D, 'Aero 1000'!$A$5)</f>
        <v>0</v>
      </c>
      <c r="M6" s="13">
        <f>SUMIFS(Data!$H:$H, Data!$I:$I, 'Aero 1000'!$L$1, Data!$E:$E, 'Aero 1000'!$A6, Data!$C:$C, 'Aero 1000'!M$3, Data!$D:$D, 'Aero 1000'!$A$5)</f>
        <v>0</v>
      </c>
      <c r="N6" s="13">
        <f>SUMIFS(Data!$H:$H, Data!$I:$I, 'Aero 1000'!$L$1, Data!$E:$E, 'Aero 1000'!$A6, Data!$C:$C, 'Aero 1000'!N$3, Data!$D:$D, 'Aero 1000'!$A$5)</f>
        <v>0</v>
      </c>
      <c r="O6" s="13">
        <f>SUMIFS(Data!$H:$H, Data!$I:$I, 'Aero 1000'!$L$1, Data!$E:$E, 'Aero 1000'!$A6, Data!$C:$C, 'Aero 1000'!O$3, Data!$D:$D, 'Aero 1000'!$A$5)</f>
        <v>0</v>
      </c>
      <c r="P6" s="13">
        <f>SUMIFS(Data!$H:$H, Data!$I:$I, 'Aero 1000'!$L$1, Data!$E:$E, 'Aero 1000'!$A6, Data!$C:$C, 'Aero 1000'!P$3, Data!$D:$D, 'Aero 1000'!$A$5)</f>
        <v>0</v>
      </c>
      <c r="Q6" s="99">
        <f>H6 + IF($P6 - $J6 &gt; $I6, $I6, IF($P6 - $J6 &gt; 0, $P6 - $J6, 0))</f>
        <v>11</v>
      </c>
      <c r="R6" s="93" t="str">
        <f>IFERROR(P6/K6,"-")</f>
        <v>-</v>
      </c>
    </row>
    <row r="7" spans="1:21" x14ac:dyDescent="0.35">
      <c r="A7" s="14" t="s">
        <v>8</v>
      </c>
      <c r="B7" s="15">
        <v>0</v>
      </c>
      <c r="C7" s="15">
        <v>0</v>
      </c>
      <c r="D7" s="15">
        <v>0</v>
      </c>
      <c r="E7" s="15">
        <v>0</v>
      </c>
      <c r="F7" s="15">
        <v>0</v>
      </c>
      <c r="G7" s="104"/>
      <c r="H7" s="104"/>
      <c r="I7" s="104">
        <v>0</v>
      </c>
      <c r="J7" s="104"/>
      <c r="K7" s="104">
        <v>0</v>
      </c>
      <c r="L7" s="15">
        <f>SUMIFS(Data!$H:$H, Data!$I:$I, 'Aero 1000'!$L$1, Data!$E:$E, 'Aero 1000'!$A7, Data!$C:$C, 'Aero 1000'!L$3, Data!$D:$D, 'Aero 1000'!$A$5)</f>
        <v>0</v>
      </c>
      <c r="M7" s="15">
        <f>SUMIFS(Data!$H:$H, Data!$I:$I, 'Aero 1000'!$L$1, Data!$E:$E, 'Aero 1000'!$A7, Data!$C:$C, 'Aero 1000'!M$3, Data!$D:$D, 'Aero 1000'!$A$5)</f>
        <v>0</v>
      </c>
      <c r="N7" s="15">
        <f>SUMIFS(Data!$H:$H, Data!$I:$I, 'Aero 1000'!$L$1, Data!$E:$E, 'Aero 1000'!$A7, Data!$C:$C, 'Aero 1000'!N$3, Data!$D:$D, 'Aero 1000'!$A$5)</f>
        <v>0</v>
      </c>
      <c r="O7" s="15">
        <f>SUMIFS(Data!$H:$H, Data!$I:$I, 'Aero 1000'!$L$1, Data!$E:$E, 'Aero 1000'!$A7, Data!$C:$C, 'Aero 1000'!O$3, Data!$D:$D, 'Aero 1000'!$A$5)</f>
        <v>0</v>
      </c>
      <c r="P7" s="15">
        <f>SUMIFS(Data!$H:$H, Data!$I:$I, 'Aero 1000'!$L$1, Data!$E:$E, 'Aero 1000'!$A7, Data!$C:$C, 'Aero 1000'!P$3, Data!$D:$D, 'Aero 1000'!$A$5)</f>
        <v>0</v>
      </c>
      <c r="Q7" s="99">
        <f t="shared" ref="Q7:Q36" si="0">H7 + IF($P7 - $J7 &gt; $I7, $I7, IF($P7 - $J7 &gt; 0, $P7 - $J7, 0))</f>
        <v>0</v>
      </c>
      <c r="R7" s="206" t="str">
        <f t="shared" ref="R7:R36" si="1">IFERROR(P7/K7,"-")</f>
        <v>-</v>
      </c>
    </row>
    <row r="8" spans="1:21" x14ac:dyDescent="0.35">
      <c r="A8" s="12" t="s">
        <v>9</v>
      </c>
      <c r="B8" s="13">
        <v>0</v>
      </c>
      <c r="C8" s="13">
        <v>23.581999999999901</v>
      </c>
      <c r="D8" s="13">
        <v>18.452999999999999</v>
      </c>
      <c r="E8" s="13">
        <v>13.214</v>
      </c>
      <c r="F8" s="13">
        <v>18.416333333333299</v>
      </c>
      <c r="G8" s="104">
        <v>128</v>
      </c>
      <c r="H8" s="104">
        <v>85</v>
      </c>
      <c r="I8" s="104">
        <v>43</v>
      </c>
      <c r="J8" s="104">
        <v>32.1</v>
      </c>
      <c r="K8" s="104">
        <v>75.099999999999994</v>
      </c>
      <c r="L8" s="13">
        <f>SUMIFS(Data!$H:$H, Data!$I:$I, 'Aero 1000'!$L$1, Data!$E:$E, 'Aero 1000'!$A8, Data!$C:$C, 'Aero 1000'!L$3, Data!$D:$D, 'Aero 1000'!$A$5)</f>
        <v>0.999</v>
      </c>
      <c r="M8" s="13">
        <f>SUMIFS(Data!$H:$H, Data!$I:$I, 'Aero 1000'!$L$1, Data!$E:$E, 'Aero 1000'!$A8, Data!$C:$C, 'Aero 1000'!M$3, Data!$D:$D, 'Aero 1000'!$A$5)</f>
        <v>14.986000000000001</v>
      </c>
      <c r="N8" s="13">
        <f>SUMIFS(Data!$H:$H, Data!$I:$I, 'Aero 1000'!$L$1, Data!$E:$E, 'Aero 1000'!$A8, Data!$C:$C, 'Aero 1000'!N$3, Data!$D:$D, 'Aero 1000'!$A$5)</f>
        <v>0</v>
      </c>
      <c r="O8" s="13">
        <f>SUMIFS(Data!$H:$H, Data!$I:$I, 'Aero 1000'!$L$1, Data!$E:$E, 'Aero 1000'!$A8, Data!$C:$C, 'Aero 1000'!O$3, Data!$D:$D, 'Aero 1000'!$A$5)</f>
        <v>0</v>
      </c>
      <c r="P8" s="96">
        <f>SUMIFS(Data!$H:$H, Data!$I:$I, 'Aero 1000'!$L$1, Data!$E:$E, 'Aero 1000'!$A8, Data!$C:$C, 'Aero 1000'!P$3, Data!$D:$D, 'Aero 1000'!$A$5)</f>
        <v>5.3283333333333296</v>
      </c>
      <c r="Q8" s="99">
        <f t="shared" si="0"/>
        <v>85</v>
      </c>
      <c r="R8" s="93">
        <f t="shared" si="1"/>
        <v>7.0949844651575639E-2</v>
      </c>
      <c r="U8" s="200"/>
    </row>
    <row r="9" spans="1:21" x14ac:dyDescent="0.35">
      <c r="A9" s="14" t="s">
        <v>10</v>
      </c>
      <c r="B9" s="15">
        <v>0</v>
      </c>
      <c r="C9" s="15">
        <v>0</v>
      </c>
      <c r="D9" s="15">
        <v>0</v>
      </c>
      <c r="E9" s="15">
        <v>0</v>
      </c>
      <c r="F9" s="15">
        <v>0</v>
      </c>
      <c r="G9" s="104">
        <v>2</v>
      </c>
      <c r="H9" s="104">
        <v>2</v>
      </c>
      <c r="I9" s="104">
        <v>0</v>
      </c>
      <c r="J9" s="104">
        <v>0</v>
      </c>
      <c r="K9" s="104">
        <v>0</v>
      </c>
      <c r="L9" s="15">
        <f>SUMIFS(Data!$H:$H, Data!$I:$I, 'Aero 1000'!$L$1, Data!$E:$E, 'Aero 1000'!$A9, Data!$C:$C, 'Aero 1000'!L$3, Data!$D:$D, 'Aero 1000'!$A$5)</f>
        <v>0</v>
      </c>
      <c r="M9" s="15">
        <f>SUMIFS(Data!$H:$H, Data!$I:$I, 'Aero 1000'!$L$1, Data!$E:$E, 'Aero 1000'!$A9, Data!$C:$C, 'Aero 1000'!M$3, Data!$D:$D, 'Aero 1000'!$A$5)</f>
        <v>0</v>
      </c>
      <c r="N9" s="15">
        <f>SUMIFS(Data!$H:$H, Data!$I:$I, 'Aero 1000'!$L$1, Data!$E:$E, 'Aero 1000'!$A9, Data!$C:$C, 'Aero 1000'!N$3, Data!$D:$D, 'Aero 1000'!$A$5)</f>
        <v>0</v>
      </c>
      <c r="O9" s="15">
        <f>SUMIFS(Data!$H:$H, Data!$I:$I, 'Aero 1000'!$L$1, Data!$E:$E, 'Aero 1000'!$A9, Data!$C:$C, 'Aero 1000'!O$3, Data!$D:$D, 'Aero 1000'!$A$5)</f>
        <v>0</v>
      </c>
      <c r="P9" s="15">
        <f>SUMIFS(Data!$H:$H, Data!$I:$I, 'Aero 1000'!$L$1, Data!$E:$E, 'Aero 1000'!$A9, Data!$C:$C, 'Aero 1000'!P$3, Data!$D:$D, 'Aero 1000'!$A$5)</f>
        <v>0</v>
      </c>
      <c r="Q9" s="99">
        <f t="shared" si="0"/>
        <v>2</v>
      </c>
      <c r="R9" s="93" t="str">
        <f t="shared" si="1"/>
        <v>-</v>
      </c>
    </row>
    <row r="10" spans="1:21" x14ac:dyDescent="0.35">
      <c r="A10" s="12" t="s">
        <v>11</v>
      </c>
      <c r="B10" s="13">
        <v>0</v>
      </c>
      <c r="C10" s="13">
        <v>0</v>
      </c>
      <c r="D10" s="13">
        <v>0</v>
      </c>
      <c r="E10" s="13">
        <v>0</v>
      </c>
      <c r="F10" s="13">
        <v>0</v>
      </c>
      <c r="G10" s="104"/>
      <c r="H10" s="104"/>
      <c r="I10" s="104">
        <v>0</v>
      </c>
      <c r="J10" s="104"/>
      <c r="K10" s="104">
        <v>0</v>
      </c>
      <c r="L10" s="13">
        <f>SUMIFS(Data!$H:$H, Data!$I:$I, 'Aero 1000'!$L$1, Data!$E:$E, 'Aero 1000'!$A10, Data!$C:$C, 'Aero 1000'!L$3, Data!$D:$D, 'Aero 1000'!$A$5)</f>
        <v>0</v>
      </c>
      <c r="M10" s="13">
        <f>SUMIFS(Data!$H:$H, Data!$I:$I, 'Aero 1000'!$L$1, Data!$E:$E, 'Aero 1000'!$A10, Data!$C:$C, 'Aero 1000'!M$3, Data!$D:$D, 'Aero 1000'!$A$5)</f>
        <v>0</v>
      </c>
      <c r="N10" s="13">
        <f>SUMIFS(Data!$H:$H, Data!$I:$I, 'Aero 1000'!$L$1, Data!$E:$E, 'Aero 1000'!$A10, Data!$C:$C, 'Aero 1000'!N$3, Data!$D:$D, 'Aero 1000'!$A$5)</f>
        <v>0</v>
      </c>
      <c r="O10" s="13">
        <f>SUMIFS(Data!$H:$H, Data!$I:$I, 'Aero 1000'!$L$1, Data!$E:$E, 'Aero 1000'!$A10, Data!$C:$C, 'Aero 1000'!O$3, Data!$D:$D, 'Aero 1000'!$A$5)</f>
        <v>0</v>
      </c>
      <c r="P10" s="13">
        <f>SUMIFS(Data!$H:$H, Data!$I:$I, 'Aero 1000'!$L$1, Data!$E:$E, 'Aero 1000'!$A10, Data!$C:$C, 'Aero 1000'!P$3, Data!$D:$D, 'Aero 1000'!$A$5)</f>
        <v>0</v>
      </c>
      <c r="Q10" s="99">
        <f t="shared" si="0"/>
        <v>0</v>
      </c>
      <c r="R10" s="95" t="str">
        <f t="shared" si="1"/>
        <v>-</v>
      </c>
    </row>
    <row r="11" spans="1:21" x14ac:dyDescent="0.35">
      <c r="A11" s="14" t="s">
        <v>12</v>
      </c>
      <c r="B11" s="15">
        <v>0</v>
      </c>
      <c r="C11" s="15">
        <v>0</v>
      </c>
      <c r="D11" s="15">
        <v>0</v>
      </c>
      <c r="E11" s="15">
        <v>0</v>
      </c>
      <c r="F11" s="15">
        <v>0</v>
      </c>
      <c r="G11" s="104"/>
      <c r="H11" s="104"/>
      <c r="I11" s="104">
        <v>0</v>
      </c>
      <c r="J11" s="104"/>
      <c r="K11" s="104">
        <v>0</v>
      </c>
      <c r="L11" s="15">
        <f>SUMIFS(Data!$H:$H, Data!$I:$I, 'Aero 1000'!$L$1, Data!$E:$E, 'Aero 1000'!$A11, Data!$C:$C, 'Aero 1000'!L$3, Data!$D:$D, 'Aero 1000'!$A$5)</f>
        <v>0</v>
      </c>
      <c r="M11" s="15">
        <f>SUMIFS(Data!$H:$H, Data!$I:$I, 'Aero 1000'!$L$1, Data!$E:$E, 'Aero 1000'!$A11, Data!$C:$C, 'Aero 1000'!M$3, Data!$D:$D, 'Aero 1000'!$A$5)</f>
        <v>0</v>
      </c>
      <c r="N11" s="15">
        <f>SUMIFS(Data!$H:$H, Data!$I:$I, 'Aero 1000'!$L$1, Data!$E:$E, 'Aero 1000'!$A11, Data!$C:$C, 'Aero 1000'!N$3, Data!$D:$D, 'Aero 1000'!$A$5)</f>
        <v>0</v>
      </c>
      <c r="O11" s="15">
        <f>SUMIFS(Data!$H:$H, Data!$I:$I, 'Aero 1000'!$L$1, Data!$E:$E, 'Aero 1000'!$A11, Data!$C:$C, 'Aero 1000'!O$3, Data!$D:$D, 'Aero 1000'!$A$5)</f>
        <v>0</v>
      </c>
      <c r="P11" s="15">
        <f>SUMIFS(Data!$H:$H, Data!$I:$I, 'Aero 1000'!$L$1, Data!$E:$E, 'Aero 1000'!$A11, Data!$C:$C, 'Aero 1000'!P$3, Data!$D:$D, 'Aero 1000'!$A$5)</f>
        <v>0</v>
      </c>
      <c r="Q11" s="99">
        <f t="shared" si="0"/>
        <v>0</v>
      </c>
      <c r="R11" s="206" t="str">
        <f t="shared" si="1"/>
        <v>-</v>
      </c>
    </row>
    <row r="12" spans="1:21" x14ac:dyDescent="0.35">
      <c r="A12" s="12" t="s">
        <v>13</v>
      </c>
      <c r="B12" s="13">
        <v>0</v>
      </c>
      <c r="C12" s="13">
        <v>0</v>
      </c>
      <c r="D12" s="13">
        <v>0</v>
      </c>
      <c r="E12" s="13">
        <v>0</v>
      </c>
      <c r="F12" s="13">
        <v>0</v>
      </c>
      <c r="G12" s="104"/>
      <c r="H12" s="104">
        <v>0</v>
      </c>
      <c r="I12" s="104">
        <v>0</v>
      </c>
      <c r="J12" s="104"/>
      <c r="K12" s="104">
        <v>0</v>
      </c>
      <c r="L12" s="13">
        <f>SUMIFS(Data!$H:$H, Data!$I:$I, 'Aero 1000'!$L$1, Data!$E:$E, 'Aero 1000'!$A12, Data!$C:$C, 'Aero 1000'!L$3, Data!$D:$D, 'Aero 1000'!$A$5)</f>
        <v>0</v>
      </c>
      <c r="M12" s="13">
        <f>SUMIFS(Data!$H:$H, Data!$I:$I, 'Aero 1000'!$L$1, Data!$E:$E, 'Aero 1000'!$A12, Data!$C:$C, 'Aero 1000'!M$3, Data!$D:$D, 'Aero 1000'!$A$5)</f>
        <v>0</v>
      </c>
      <c r="N12" s="13">
        <f>SUMIFS(Data!$H:$H, Data!$I:$I, 'Aero 1000'!$L$1, Data!$E:$E, 'Aero 1000'!$A12, Data!$C:$C, 'Aero 1000'!N$3, Data!$D:$D, 'Aero 1000'!$A$5)</f>
        <v>0</v>
      </c>
      <c r="O12" s="13">
        <f>SUMIFS(Data!$H:$H, Data!$I:$I, 'Aero 1000'!$L$1, Data!$E:$E, 'Aero 1000'!$A12, Data!$C:$C, 'Aero 1000'!O$3, Data!$D:$D, 'Aero 1000'!$A$5)</f>
        <v>0</v>
      </c>
      <c r="P12" s="13">
        <f>SUMIFS(Data!$H:$H, Data!$I:$I, 'Aero 1000'!$L$1, Data!$E:$E, 'Aero 1000'!$A12, Data!$C:$C, 'Aero 1000'!P$3, Data!$D:$D, 'Aero 1000'!$A$5)</f>
        <v>0</v>
      </c>
      <c r="Q12" s="99">
        <f t="shared" si="0"/>
        <v>0</v>
      </c>
      <c r="R12" s="94" t="str">
        <f t="shared" si="1"/>
        <v>-</v>
      </c>
    </row>
    <row r="13" spans="1:21" x14ac:dyDescent="0.35">
      <c r="A13" s="14" t="s">
        <v>14</v>
      </c>
      <c r="B13" s="15">
        <v>30.706</v>
      </c>
      <c r="C13" s="15">
        <v>49.358000000000004</v>
      </c>
      <c r="D13" s="15">
        <v>46.024999999999999</v>
      </c>
      <c r="E13" s="15">
        <v>58.881</v>
      </c>
      <c r="F13" s="15">
        <v>61.656666666666503</v>
      </c>
      <c r="G13" s="104">
        <v>132</v>
      </c>
      <c r="H13" s="104">
        <v>73</v>
      </c>
      <c r="I13" s="104">
        <v>59</v>
      </c>
      <c r="J13" s="104">
        <v>19.5</v>
      </c>
      <c r="K13" s="104">
        <v>78.5</v>
      </c>
      <c r="L13" s="15">
        <f>SUMIFS(Data!$H:$H, Data!$I:$I, 'Aero 1000'!$L$1, Data!$E:$E, 'Aero 1000'!$A13, Data!$C:$C, 'Aero 1000'!L$3, Data!$D:$D, 'Aero 1000'!$A$5)</f>
        <v>25.947000000000003</v>
      </c>
      <c r="M13" s="15">
        <f>SUMIFS(Data!$H:$H, Data!$I:$I, 'Aero 1000'!$L$1, Data!$E:$E, 'Aero 1000'!$A13, Data!$C:$C, 'Aero 1000'!M$3, Data!$D:$D, 'Aero 1000'!$A$5)</f>
        <v>59.018000000000001</v>
      </c>
      <c r="N13" s="15">
        <f>SUMIFS(Data!$H:$H, Data!$I:$I, 'Aero 1000'!$L$1, Data!$E:$E, 'Aero 1000'!$A13, Data!$C:$C, 'Aero 1000'!N$3, Data!$D:$D, 'Aero 1000'!$A$5)</f>
        <v>0</v>
      </c>
      <c r="O13" s="15">
        <f>SUMIFS(Data!$H:$H, Data!$I:$I, 'Aero 1000'!$L$1, Data!$E:$E, 'Aero 1000'!$A13, Data!$C:$C, 'Aero 1000'!O$3, Data!$D:$D, 'Aero 1000'!$A$5)</f>
        <v>0</v>
      </c>
      <c r="P13" s="15">
        <f>SUMIFS(Data!$H:$H, Data!$I:$I, 'Aero 1000'!$L$1, Data!$E:$E, 'Aero 1000'!$A13, Data!$C:$C, 'Aero 1000'!P$3, Data!$D:$D, 'Aero 1000'!$A$5)</f>
        <v>28.321666666666601</v>
      </c>
      <c r="Q13" s="99">
        <f t="shared" si="0"/>
        <v>81.821666666666601</v>
      </c>
      <c r="R13" s="93">
        <f t="shared" si="1"/>
        <v>0.36078556263269557</v>
      </c>
    </row>
    <row r="14" spans="1:21" x14ac:dyDescent="0.35">
      <c r="A14" s="12" t="s">
        <v>15</v>
      </c>
      <c r="B14" s="13">
        <v>0</v>
      </c>
      <c r="C14" s="13">
        <v>0</v>
      </c>
      <c r="D14" s="13">
        <v>0</v>
      </c>
      <c r="E14" s="13">
        <v>0</v>
      </c>
      <c r="F14" s="13">
        <v>0</v>
      </c>
      <c r="G14" s="104"/>
      <c r="H14" s="104"/>
      <c r="I14" s="104">
        <v>0</v>
      </c>
      <c r="J14" s="104"/>
      <c r="K14" s="104">
        <v>0</v>
      </c>
      <c r="L14" s="13">
        <f>SUMIFS(Data!$H:$H, Data!$I:$I, 'Aero 1000'!$L$1, Data!$E:$E, 'Aero 1000'!$A14, Data!$C:$C, 'Aero 1000'!L$3, Data!$D:$D, 'Aero 1000'!$A$5)</f>
        <v>0</v>
      </c>
      <c r="M14" s="13">
        <f>SUMIFS(Data!$H:$H, Data!$I:$I, 'Aero 1000'!$L$1, Data!$E:$E, 'Aero 1000'!$A14, Data!$C:$C, 'Aero 1000'!M$3, Data!$D:$D, 'Aero 1000'!$A$5)</f>
        <v>0</v>
      </c>
      <c r="N14" s="13">
        <f>SUMIFS(Data!$H:$H, Data!$I:$I, 'Aero 1000'!$L$1, Data!$E:$E, 'Aero 1000'!$A14, Data!$C:$C, 'Aero 1000'!N$3, Data!$D:$D, 'Aero 1000'!$A$5)</f>
        <v>0</v>
      </c>
      <c r="O14" s="13">
        <f>SUMIFS(Data!$H:$H, Data!$I:$I, 'Aero 1000'!$L$1, Data!$E:$E, 'Aero 1000'!$A14, Data!$C:$C, 'Aero 1000'!O$3, Data!$D:$D, 'Aero 1000'!$A$5)</f>
        <v>0</v>
      </c>
      <c r="P14" s="13">
        <f>SUMIFS(Data!$H:$H, Data!$I:$I, 'Aero 1000'!$L$1, Data!$E:$E, 'Aero 1000'!$A14, Data!$C:$C, 'Aero 1000'!P$3, Data!$D:$D, 'Aero 1000'!$A$5)</f>
        <v>0</v>
      </c>
      <c r="Q14" s="99">
        <f t="shared" si="0"/>
        <v>0</v>
      </c>
      <c r="R14" s="95" t="str">
        <f t="shared" si="1"/>
        <v>-</v>
      </c>
    </row>
    <row r="15" spans="1:21" x14ac:dyDescent="0.35">
      <c r="A15" s="14" t="s">
        <v>16</v>
      </c>
      <c r="B15" s="15">
        <v>0</v>
      </c>
      <c r="C15" s="15">
        <v>0</v>
      </c>
      <c r="D15" s="15">
        <v>0</v>
      </c>
      <c r="E15" s="15">
        <v>0</v>
      </c>
      <c r="F15" s="15">
        <v>0</v>
      </c>
      <c r="G15" s="104">
        <v>65</v>
      </c>
      <c r="H15" s="104">
        <v>65</v>
      </c>
      <c r="I15" s="104">
        <v>0</v>
      </c>
      <c r="J15" s="104">
        <v>0</v>
      </c>
      <c r="K15" s="104">
        <v>0</v>
      </c>
      <c r="L15" s="15">
        <f>SUMIFS(Data!$H:$H, Data!$I:$I, 'Aero 1000'!$L$1, Data!$E:$E, 'Aero 1000'!$A15, Data!$C:$C, 'Aero 1000'!L$3, Data!$D:$D, 'Aero 1000'!$A$5)</f>
        <v>0</v>
      </c>
      <c r="M15" s="15">
        <f>SUMIFS(Data!$H:$H, Data!$I:$I, 'Aero 1000'!$L$1, Data!$E:$E, 'Aero 1000'!$A15, Data!$C:$C, 'Aero 1000'!M$3, Data!$D:$D, 'Aero 1000'!$A$5)</f>
        <v>0</v>
      </c>
      <c r="N15" s="15">
        <f>SUMIFS(Data!$H:$H, Data!$I:$I, 'Aero 1000'!$L$1, Data!$E:$E, 'Aero 1000'!$A15, Data!$C:$C, 'Aero 1000'!N$3, Data!$D:$D, 'Aero 1000'!$A$5)</f>
        <v>0</v>
      </c>
      <c r="O15" s="15">
        <f>SUMIFS(Data!$H:$H, Data!$I:$I, 'Aero 1000'!$L$1, Data!$E:$E, 'Aero 1000'!$A15, Data!$C:$C, 'Aero 1000'!O$3, Data!$D:$D, 'Aero 1000'!$A$5)</f>
        <v>0</v>
      </c>
      <c r="P15" s="15">
        <f>SUMIFS(Data!$H:$H, Data!$I:$I, 'Aero 1000'!$L$1, Data!$E:$E, 'Aero 1000'!$A15, Data!$C:$C, 'Aero 1000'!P$3, Data!$D:$D, 'Aero 1000'!$A$5)</f>
        <v>0</v>
      </c>
      <c r="Q15" s="99">
        <f t="shared" si="0"/>
        <v>65</v>
      </c>
      <c r="R15" s="95" t="str">
        <f t="shared" si="1"/>
        <v>-</v>
      </c>
    </row>
    <row r="16" spans="1:21" x14ac:dyDescent="0.35">
      <c r="A16" s="12" t="s">
        <v>17</v>
      </c>
      <c r="B16" s="13">
        <v>0</v>
      </c>
      <c r="C16" s="13">
        <v>0</v>
      </c>
      <c r="D16" s="13">
        <v>0</v>
      </c>
      <c r="E16" s="13">
        <v>0</v>
      </c>
      <c r="F16" s="13">
        <v>0</v>
      </c>
      <c r="G16" s="104">
        <v>185</v>
      </c>
      <c r="H16" s="104">
        <v>185</v>
      </c>
      <c r="I16" s="104">
        <v>0</v>
      </c>
      <c r="J16" s="104">
        <v>0</v>
      </c>
      <c r="K16" s="104">
        <v>0</v>
      </c>
      <c r="L16" s="13">
        <f>SUMIFS(Data!$H:$H, Data!$I:$I, 'Aero 1000'!$L$1, Data!$E:$E, 'Aero 1000'!$A16, Data!$C:$C, 'Aero 1000'!L$3, Data!$D:$D, 'Aero 1000'!$A$5)</f>
        <v>0</v>
      </c>
      <c r="M16" s="13">
        <f>SUMIFS(Data!$H:$H, Data!$I:$I, 'Aero 1000'!$L$1, Data!$E:$E, 'Aero 1000'!$A16, Data!$C:$C, 'Aero 1000'!M$3, Data!$D:$D, 'Aero 1000'!$A$5)</f>
        <v>0</v>
      </c>
      <c r="N16" s="13">
        <f>SUMIFS(Data!$H:$H, Data!$I:$I, 'Aero 1000'!$L$1, Data!$E:$E, 'Aero 1000'!$A16, Data!$C:$C, 'Aero 1000'!N$3, Data!$D:$D, 'Aero 1000'!$A$5)</f>
        <v>0</v>
      </c>
      <c r="O16" s="13">
        <f>SUMIFS(Data!$H:$H, Data!$I:$I, 'Aero 1000'!$L$1, Data!$E:$E, 'Aero 1000'!$A16, Data!$C:$C, 'Aero 1000'!O$3, Data!$D:$D, 'Aero 1000'!$A$5)</f>
        <v>0</v>
      </c>
      <c r="P16" s="13">
        <f>SUMIFS(Data!$H:$H, Data!$I:$I, 'Aero 1000'!$L$1, Data!$E:$E, 'Aero 1000'!$A16, Data!$C:$C, 'Aero 1000'!P$3, Data!$D:$D, 'Aero 1000'!$A$5)</f>
        <v>0</v>
      </c>
      <c r="Q16" s="99">
        <f t="shared" si="0"/>
        <v>185</v>
      </c>
      <c r="R16" s="93" t="str">
        <f t="shared" si="1"/>
        <v>-</v>
      </c>
    </row>
    <row r="17" spans="1:18" x14ac:dyDescent="0.35">
      <c r="A17" s="14" t="s">
        <v>18</v>
      </c>
      <c r="B17" s="15">
        <v>0</v>
      </c>
      <c r="C17" s="15">
        <v>0</v>
      </c>
      <c r="D17" s="15">
        <v>0</v>
      </c>
      <c r="E17" s="15">
        <v>0</v>
      </c>
      <c r="F17" s="15">
        <v>0</v>
      </c>
      <c r="G17" s="104"/>
      <c r="H17" s="104"/>
      <c r="I17" s="104">
        <v>0</v>
      </c>
      <c r="J17" s="104"/>
      <c r="K17" s="104">
        <v>0</v>
      </c>
      <c r="L17" s="15">
        <f>SUMIFS(Data!$H:$H, Data!$I:$I, 'Aero 1000'!$L$1, Data!$E:$E, 'Aero 1000'!$A17, Data!$C:$C, 'Aero 1000'!L$3, Data!$D:$D, 'Aero 1000'!$A$5)</f>
        <v>0</v>
      </c>
      <c r="M17" s="15">
        <f>SUMIFS(Data!$H:$H, Data!$I:$I, 'Aero 1000'!$L$1, Data!$E:$E, 'Aero 1000'!$A17, Data!$C:$C, 'Aero 1000'!M$3, Data!$D:$D, 'Aero 1000'!$A$5)</f>
        <v>0</v>
      </c>
      <c r="N17" s="15">
        <f>SUMIFS(Data!$H:$H, Data!$I:$I, 'Aero 1000'!$L$1, Data!$E:$E, 'Aero 1000'!$A17, Data!$C:$C, 'Aero 1000'!N$3, Data!$D:$D, 'Aero 1000'!$A$5)</f>
        <v>0</v>
      </c>
      <c r="O17" s="15">
        <f>SUMIFS(Data!$H:$H, Data!$I:$I, 'Aero 1000'!$L$1, Data!$E:$E, 'Aero 1000'!$A17, Data!$C:$C, 'Aero 1000'!O$3, Data!$D:$D, 'Aero 1000'!$A$5)</f>
        <v>0</v>
      </c>
      <c r="P17" s="15">
        <f>SUMIFS(Data!$H:$H, Data!$I:$I, 'Aero 1000'!$L$1, Data!$E:$E, 'Aero 1000'!$A17, Data!$C:$C, 'Aero 1000'!P$3, Data!$D:$D, 'Aero 1000'!$A$5)</f>
        <v>0</v>
      </c>
      <c r="Q17" s="99">
        <f t="shared" si="0"/>
        <v>0</v>
      </c>
      <c r="R17" s="206" t="str">
        <f t="shared" si="1"/>
        <v>-</v>
      </c>
    </row>
    <row r="18" spans="1:18" x14ac:dyDescent="0.35">
      <c r="A18" s="12" t="s">
        <v>19</v>
      </c>
      <c r="B18" s="13">
        <v>0</v>
      </c>
      <c r="C18" s="13">
        <v>0</v>
      </c>
      <c r="D18" s="13">
        <v>0</v>
      </c>
      <c r="E18" s="13">
        <v>0</v>
      </c>
      <c r="F18" s="13">
        <v>0</v>
      </c>
      <c r="G18" s="104">
        <v>21</v>
      </c>
      <c r="H18" s="104">
        <v>21</v>
      </c>
      <c r="I18" s="104">
        <v>0</v>
      </c>
      <c r="J18" s="104">
        <v>0</v>
      </c>
      <c r="K18" s="104">
        <v>0</v>
      </c>
      <c r="L18" s="13">
        <f>SUMIFS(Data!$H:$H, Data!$I:$I, 'Aero 1000'!$L$1, Data!$E:$E, 'Aero 1000'!$A18, Data!$C:$C, 'Aero 1000'!L$3, Data!$D:$D, 'Aero 1000'!$A$5)</f>
        <v>0</v>
      </c>
      <c r="M18" s="13">
        <f>SUMIFS(Data!$H:$H, Data!$I:$I, 'Aero 1000'!$L$1, Data!$E:$E, 'Aero 1000'!$A18, Data!$C:$C, 'Aero 1000'!M$3, Data!$D:$D, 'Aero 1000'!$A$5)</f>
        <v>0</v>
      </c>
      <c r="N18" s="13">
        <f>SUMIFS(Data!$H:$H, Data!$I:$I, 'Aero 1000'!$L$1, Data!$E:$E, 'Aero 1000'!$A18, Data!$C:$C, 'Aero 1000'!N$3, Data!$D:$D, 'Aero 1000'!$A$5)</f>
        <v>0</v>
      </c>
      <c r="O18" s="13">
        <f>SUMIFS(Data!$H:$H, Data!$I:$I, 'Aero 1000'!$L$1, Data!$E:$E, 'Aero 1000'!$A18, Data!$C:$C, 'Aero 1000'!O$3, Data!$D:$D, 'Aero 1000'!$A$5)</f>
        <v>0</v>
      </c>
      <c r="P18" s="13">
        <f>SUMIFS(Data!$H:$H, Data!$I:$I, 'Aero 1000'!$L$1, Data!$E:$E, 'Aero 1000'!$A18, Data!$C:$C, 'Aero 1000'!P$3, Data!$D:$D, 'Aero 1000'!$A$5)</f>
        <v>0</v>
      </c>
      <c r="Q18" s="99">
        <f t="shared" si="0"/>
        <v>21</v>
      </c>
      <c r="R18" s="93" t="str">
        <f t="shared" si="1"/>
        <v>-</v>
      </c>
    </row>
    <row r="19" spans="1:18" x14ac:dyDescent="0.35">
      <c r="A19" s="14" t="s">
        <v>20</v>
      </c>
      <c r="B19" s="15">
        <v>0</v>
      </c>
      <c r="C19" s="15">
        <v>0</v>
      </c>
      <c r="D19" s="15">
        <v>0</v>
      </c>
      <c r="E19" s="15">
        <v>0</v>
      </c>
      <c r="F19" s="15">
        <v>0</v>
      </c>
      <c r="G19" s="104"/>
      <c r="H19" s="104"/>
      <c r="I19" s="104">
        <v>0</v>
      </c>
      <c r="J19" s="104"/>
      <c r="K19" s="104">
        <v>0</v>
      </c>
      <c r="L19" s="15">
        <f>SUMIFS(Data!$H:$H, Data!$I:$I, 'Aero 1000'!$L$1, Data!$E:$E, 'Aero 1000'!$A19, Data!$C:$C, 'Aero 1000'!L$3, Data!$D:$D, 'Aero 1000'!$A$5)</f>
        <v>0</v>
      </c>
      <c r="M19" s="15">
        <f>SUMIFS(Data!$H:$H, Data!$I:$I, 'Aero 1000'!$L$1, Data!$E:$E, 'Aero 1000'!$A19, Data!$C:$C, 'Aero 1000'!M$3, Data!$D:$D, 'Aero 1000'!$A$5)</f>
        <v>0</v>
      </c>
      <c r="N19" s="15">
        <f>SUMIFS(Data!$H:$H, Data!$I:$I, 'Aero 1000'!$L$1, Data!$E:$E, 'Aero 1000'!$A19, Data!$C:$C, 'Aero 1000'!N$3, Data!$D:$D, 'Aero 1000'!$A$5)</f>
        <v>0</v>
      </c>
      <c r="O19" s="15">
        <f>SUMIFS(Data!$H:$H, Data!$I:$I, 'Aero 1000'!$L$1, Data!$E:$E, 'Aero 1000'!$A19, Data!$C:$C, 'Aero 1000'!O$3, Data!$D:$D, 'Aero 1000'!$A$5)</f>
        <v>0</v>
      </c>
      <c r="P19" s="15">
        <f>SUMIFS(Data!$H:$H, Data!$I:$I, 'Aero 1000'!$L$1, Data!$E:$E, 'Aero 1000'!$A19, Data!$C:$C, 'Aero 1000'!P$3, Data!$D:$D, 'Aero 1000'!$A$5)</f>
        <v>0</v>
      </c>
      <c r="Q19" s="99">
        <f t="shared" si="0"/>
        <v>0</v>
      </c>
      <c r="R19" s="206" t="str">
        <f t="shared" si="1"/>
        <v>-</v>
      </c>
    </row>
    <row r="20" spans="1:18" x14ac:dyDescent="0.35">
      <c r="A20" s="12" t="s">
        <v>21</v>
      </c>
      <c r="B20" s="13">
        <v>0</v>
      </c>
      <c r="C20" s="13">
        <v>0</v>
      </c>
      <c r="D20" s="13">
        <v>0</v>
      </c>
      <c r="E20" s="13">
        <v>0</v>
      </c>
      <c r="F20" s="13">
        <v>0</v>
      </c>
      <c r="G20" s="104">
        <v>38</v>
      </c>
      <c r="H20" s="104">
        <v>38</v>
      </c>
      <c r="I20" s="104">
        <v>0</v>
      </c>
      <c r="J20" s="104">
        <v>0</v>
      </c>
      <c r="K20" s="104">
        <v>0</v>
      </c>
      <c r="L20" s="13">
        <f>SUMIFS(Data!$H:$H, Data!$I:$I, 'Aero 1000'!$L$1, Data!$E:$E, 'Aero 1000'!$A20, Data!$C:$C, 'Aero 1000'!L$3, Data!$D:$D, 'Aero 1000'!$A$5)</f>
        <v>0</v>
      </c>
      <c r="M20" s="13">
        <f>SUMIFS(Data!$H:$H, Data!$I:$I, 'Aero 1000'!$L$1, Data!$E:$E, 'Aero 1000'!$A20, Data!$C:$C, 'Aero 1000'!M$3, Data!$D:$D, 'Aero 1000'!$A$5)</f>
        <v>0</v>
      </c>
      <c r="N20" s="13">
        <f>SUMIFS(Data!$H:$H, Data!$I:$I, 'Aero 1000'!$L$1, Data!$E:$E, 'Aero 1000'!$A20, Data!$C:$C, 'Aero 1000'!N$3, Data!$D:$D, 'Aero 1000'!$A$5)</f>
        <v>0</v>
      </c>
      <c r="O20" s="13">
        <f>SUMIFS(Data!$H:$H, Data!$I:$I, 'Aero 1000'!$L$1, Data!$E:$E, 'Aero 1000'!$A20, Data!$C:$C, 'Aero 1000'!O$3, Data!$D:$D, 'Aero 1000'!$A$5)</f>
        <v>0</v>
      </c>
      <c r="P20" s="13">
        <f>SUMIFS(Data!$H:$H, Data!$I:$I, 'Aero 1000'!$L$1, Data!$E:$E, 'Aero 1000'!$A20, Data!$C:$C, 'Aero 1000'!P$3, Data!$D:$D, 'Aero 1000'!$A$5)</f>
        <v>0</v>
      </c>
      <c r="Q20" s="99">
        <f t="shared" si="0"/>
        <v>38</v>
      </c>
      <c r="R20" s="93" t="str">
        <f t="shared" si="1"/>
        <v>-</v>
      </c>
    </row>
    <row r="21" spans="1:18" x14ac:dyDescent="0.35">
      <c r="A21" s="14" t="s">
        <v>22</v>
      </c>
      <c r="B21" s="15">
        <v>0</v>
      </c>
      <c r="C21" s="15">
        <v>0</v>
      </c>
      <c r="D21" s="15">
        <v>0</v>
      </c>
      <c r="E21" s="15">
        <v>0</v>
      </c>
      <c r="F21" s="15">
        <v>0</v>
      </c>
      <c r="G21" s="104"/>
      <c r="H21" s="104"/>
      <c r="I21" s="104">
        <v>0</v>
      </c>
      <c r="J21" s="104"/>
      <c r="K21" s="104">
        <v>0</v>
      </c>
      <c r="L21" s="15">
        <f>SUMIFS(Data!$H:$H, Data!$I:$I, 'Aero 1000'!$L$1, Data!$E:$E, 'Aero 1000'!$A21, Data!$C:$C, 'Aero 1000'!L$3, Data!$D:$D, 'Aero 1000'!$A$5)</f>
        <v>0</v>
      </c>
      <c r="M21" s="15">
        <f>SUMIFS(Data!$H:$H, Data!$I:$I, 'Aero 1000'!$L$1, Data!$E:$E, 'Aero 1000'!$A21, Data!$C:$C, 'Aero 1000'!M$3, Data!$D:$D, 'Aero 1000'!$A$5)</f>
        <v>0</v>
      </c>
      <c r="N21" s="15">
        <f>SUMIFS(Data!$H:$H, Data!$I:$I, 'Aero 1000'!$L$1, Data!$E:$E, 'Aero 1000'!$A21, Data!$C:$C, 'Aero 1000'!N$3, Data!$D:$D, 'Aero 1000'!$A$5)</f>
        <v>0</v>
      </c>
      <c r="O21" s="15">
        <f>SUMIFS(Data!$H:$H, Data!$I:$I, 'Aero 1000'!$L$1, Data!$E:$E, 'Aero 1000'!$A21, Data!$C:$C, 'Aero 1000'!O$3, Data!$D:$D, 'Aero 1000'!$A$5)</f>
        <v>0</v>
      </c>
      <c r="P21" s="15">
        <f>SUMIFS(Data!$H:$H, Data!$I:$I, 'Aero 1000'!$L$1, Data!$E:$E, 'Aero 1000'!$A21, Data!$C:$C, 'Aero 1000'!P$3, Data!$D:$D, 'Aero 1000'!$A$5)</f>
        <v>0</v>
      </c>
      <c r="Q21" s="99">
        <f t="shared" si="0"/>
        <v>0</v>
      </c>
      <c r="R21" s="206" t="str">
        <f t="shared" si="1"/>
        <v>-</v>
      </c>
    </row>
    <row r="22" spans="1:18" x14ac:dyDescent="0.35">
      <c r="A22" s="12" t="s">
        <v>23</v>
      </c>
      <c r="B22" s="13">
        <v>0</v>
      </c>
      <c r="C22" s="13">
        <v>0</v>
      </c>
      <c r="D22" s="13">
        <v>0</v>
      </c>
      <c r="E22" s="13">
        <v>0</v>
      </c>
      <c r="F22" s="13">
        <v>0</v>
      </c>
      <c r="G22" s="104">
        <v>45</v>
      </c>
      <c r="H22" s="104">
        <v>45</v>
      </c>
      <c r="I22" s="104">
        <v>0</v>
      </c>
      <c r="J22" s="104">
        <v>0</v>
      </c>
      <c r="K22" s="104">
        <v>0</v>
      </c>
      <c r="L22" s="13">
        <f>SUMIFS(Data!$H:$H, Data!$I:$I, 'Aero 1000'!$L$1, Data!$E:$E, 'Aero 1000'!$A22, Data!$C:$C, 'Aero 1000'!L$3, Data!$D:$D, 'Aero 1000'!$A$5)</f>
        <v>0</v>
      </c>
      <c r="M22" s="13">
        <f>SUMIFS(Data!$H:$H, Data!$I:$I, 'Aero 1000'!$L$1, Data!$E:$E, 'Aero 1000'!$A22, Data!$C:$C, 'Aero 1000'!M$3, Data!$D:$D, 'Aero 1000'!$A$5)</f>
        <v>0</v>
      </c>
      <c r="N22" s="13">
        <f>SUMIFS(Data!$H:$H, Data!$I:$I, 'Aero 1000'!$L$1, Data!$E:$E, 'Aero 1000'!$A22, Data!$C:$C, 'Aero 1000'!N$3, Data!$D:$D, 'Aero 1000'!$A$5)</f>
        <v>0</v>
      </c>
      <c r="O22" s="13">
        <f>SUMIFS(Data!$H:$H, Data!$I:$I, 'Aero 1000'!$L$1, Data!$E:$E, 'Aero 1000'!$A22, Data!$C:$C, 'Aero 1000'!O$3, Data!$D:$D, 'Aero 1000'!$A$5)</f>
        <v>0</v>
      </c>
      <c r="P22" s="13">
        <f>SUMIFS(Data!$H:$H, Data!$I:$I, 'Aero 1000'!$L$1, Data!$E:$E, 'Aero 1000'!$A22, Data!$C:$C, 'Aero 1000'!P$3, Data!$D:$D, 'Aero 1000'!$A$5)</f>
        <v>0</v>
      </c>
      <c r="Q22" s="99">
        <f t="shared" si="0"/>
        <v>45</v>
      </c>
      <c r="R22" s="93" t="str">
        <f t="shared" si="1"/>
        <v>-</v>
      </c>
    </row>
    <row r="23" spans="1:18" x14ac:dyDescent="0.35">
      <c r="A23" s="14" t="s">
        <v>24</v>
      </c>
      <c r="B23" s="15">
        <v>0</v>
      </c>
      <c r="C23" s="15">
        <v>0</v>
      </c>
      <c r="D23" s="15">
        <v>0</v>
      </c>
      <c r="E23" s="15">
        <v>0</v>
      </c>
      <c r="F23" s="15">
        <v>0</v>
      </c>
      <c r="G23" s="104"/>
      <c r="H23" s="104"/>
      <c r="I23" s="104">
        <v>0</v>
      </c>
      <c r="J23" s="104"/>
      <c r="K23" s="104">
        <v>0</v>
      </c>
      <c r="L23" s="15">
        <f>SUMIFS(Data!$H:$H, Data!$I:$I, 'Aero 1000'!$L$1, Data!$E:$E, 'Aero 1000'!$A23, Data!$C:$C, 'Aero 1000'!L$3, Data!$D:$D, 'Aero 1000'!$A$5)</f>
        <v>0</v>
      </c>
      <c r="M23" s="15">
        <f>SUMIFS(Data!$H:$H, Data!$I:$I, 'Aero 1000'!$L$1, Data!$E:$E, 'Aero 1000'!$A23, Data!$C:$C, 'Aero 1000'!M$3, Data!$D:$D, 'Aero 1000'!$A$5)</f>
        <v>0</v>
      </c>
      <c r="N23" s="15">
        <f>SUMIFS(Data!$H:$H, Data!$I:$I, 'Aero 1000'!$L$1, Data!$E:$E, 'Aero 1000'!$A23, Data!$C:$C, 'Aero 1000'!N$3, Data!$D:$D, 'Aero 1000'!$A$5)</f>
        <v>0</v>
      </c>
      <c r="O23" s="15">
        <f>SUMIFS(Data!$H:$H, Data!$I:$I, 'Aero 1000'!$L$1, Data!$E:$E, 'Aero 1000'!$A23, Data!$C:$C, 'Aero 1000'!O$3, Data!$D:$D, 'Aero 1000'!$A$5)</f>
        <v>0</v>
      </c>
      <c r="P23" s="15">
        <f>SUMIFS(Data!$H:$H, Data!$I:$I, 'Aero 1000'!$L$1, Data!$E:$E, 'Aero 1000'!$A23, Data!$C:$C, 'Aero 1000'!P$3, Data!$D:$D, 'Aero 1000'!$A$5)</f>
        <v>0</v>
      </c>
      <c r="Q23" s="99">
        <f t="shared" si="0"/>
        <v>0</v>
      </c>
      <c r="R23" s="93" t="str">
        <f t="shared" si="1"/>
        <v>-</v>
      </c>
    </row>
    <row r="24" spans="1:18" x14ac:dyDescent="0.35">
      <c r="A24" s="12" t="s">
        <v>25</v>
      </c>
      <c r="B24" s="13">
        <v>0</v>
      </c>
      <c r="C24" s="13">
        <v>0</v>
      </c>
      <c r="D24" s="13">
        <v>0</v>
      </c>
      <c r="E24" s="13">
        <v>0</v>
      </c>
      <c r="F24" s="13">
        <v>0</v>
      </c>
      <c r="G24" s="104"/>
      <c r="H24" s="104"/>
      <c r="I24" s="104">
        <v>0</v>
      </c>
      <c r="J24" s="104"/>
      <c r="K24" s="104">
        <v>0</v>
      </c>
      <c r="L24" s="13">
        <f>SUMIFS(Data!$H:$H, Data!$I:$I, 'Aero 1000'!$L$1, Data!$E:$E, 'Aero 1000'!$A24, Data!$C:$C, 'Aero 1000'!L$3, Data!$D:$D, 'Aero 1000'!$A$5)</f>
        <v>0</v>
      </c>
      <c r="M24" s="13">
        <f>SUMIFS(Data!$H:$H, Data!$I:$I, 'Aero 1000'!$L$1, Data!$E:$E, 'Aero 1000'!$A24, Data!$C:$C, 'Aero 1000'!M$3, Data!$D:$D, 'Aero 1000'!$A$5)</f>
        <v>0</v>
      </c>
      <c r="N24" s="13">
        <f>SUMIFS(Data!$H:$H, Data!$I:$I, 'Aero 1000'!$L$1, Data!$E:$E, 'Aero 1000'!$A24, Data!$C:$C, 'Aero 1000'!N$3, Data!$D:$D, 'Aero 1000'!$A$5)</f>
        <v>0</v>
      </c>
      <c r="O24" s="13">
        <f>SUMIFS(Data!$H:$H, Data!$I:$I, 'Aero 1000'!$L$1, Data!$E:$E, 'Aero 1000'!$A24, Data!$C:$C, 'Aero 1000'!O$3, Data!$D:$D, 'Aero 1000'!$A$5)</f>
        <v>0</v>
      </c>
      <c r="P24" s="13">
        <f>SUMIFS(Data!$H:$H, Data!$I:$I, 'Aero 1000'!$L$1, Data!$E:$E, 'Aero 1000'!$A24, Data!$C:$C, 'Aero 1000'!P$3, Data!$D:$D, 'Aero 1000'!$A$5)</f>
        <v>0</v>
      </c>
      <c r="Q24" s="99">
        <f t="shared" si="0"/>
        <v>0</v>
      </c>
      <c r="R24" s="95" t="str">
        <f t="shared" si="1"/>
        <v>-</v>
      </c>
    </row>
    <row r="25" spans="1:18" x14ac:dyDescent="0.35">
      <c r="A25" s="14" t="s">
        <v>26</v>
      </c>
      <c r="B25" s="15">
        <v>30.924999999999901</v>
      </c>
      <c r="C25" s="15">
        <v>67.880999999999901</v>
      </c>
      <c r="D25" s="15">
        <v>78.947999999999993</v>
      </c>
      <c r="E25" s="15">
        <v>75.4909999999999</v>
      </c>
      <c r="F25" s="15">
        <v>84.415000000000006</v>
      </c>
      <c r="G25" s="104">
        <v>61</v>
      </c>
      <c r="H25" s="104">
        <v>48</v>
      </c>
      <c r="I25" s="104">
        <v>13</v>
      </c>
      <c r="J25" s="104">
        <v>44.9</v>
      </c>
      <c r="K25" s="104">
        <v>57.9</v>
      </c>
      <c r="L25" s="15">
        <f>SUMIFS(Data!$H:$H, Data!$I:$I, 'Aero 1000'!$L$1, Data!$E:$E, 'Aero 1000'!$A25, Data!$C:$C, 'Aero 1000'!L$3, Data!$D:$D, 'Aero 1000'!$A$5)</f>
        <v>23.409999999999901</v>
      </c>
      <c r="M25" s="15">
        <f>SUMIFS(Data!$H:$H, Data!$I:$I, 'Aero 1000'!$L$1, Data!$E:$E, 'Aero 1000'!$A25, Data!$C:$C, 'Aero 1000'!M$3, Data!$D:$D, 'Aero 1000'!$A$5)</f>
        <v>80.948999999999899</v>
      </c>
      <c r="N25" s="15">
        <f>SUMIFS(Data!$H:$H, Data!$I:$I, 'Aero 1000'!$L$1, Data!$E:$E, 'Aero 1000'!$A25, Data!$C:$C, 'Aero 1000'!N$3, Data!$D:$D, 'Aero 1000'!$A$5)</f>
        <v>0</v>
      </c>
      <c r="O25" s="15">
        <f>SUMIFS(Data!$H:$H, Data!$I:$I, 'Aero 1000'!$L$1, Data!$E:$E, 'Aero 1000'!$A25, Data!$C:$C, 'Aero 1000'!O$3, Data!$D:$D, 'Aero 1000'!$A$5)</f>
        <v>0</v>
      </c>
      <c r="P25" s="15">
        <f>SUMIFS(Data!$H:$H, Data!$I:$I, 'Aero 1000'!$L$1, Data!$E:$E, 'Aero 1000'!$A25, Data!$C:$C, 'Aero 1000'!P$3, Data!$D:$D, 'Aero 1000'!$A$5)</f>
        <v>34.786333333333197</v>
      </c>
      <c r="Q25" s="99">
        <f t="shared" si="0"/>
        <v>48</v>
      </c>
      <c r="R25" s="93">
        <f t="shared" si="1"/>
        <v>0.60080023028209317</v>
      </c>
    </row>
    <row r="26" spans="1:18" x14ac:dyDescent="0.35">
      <c r="A26" s="12" t="s">
        <v>27</v>
      </c>
      <c r="B26" s="13">
        <v>2.0649999999999999</v>
      </c>
      <c r="C26" s="13">
        <v>16.856000000000002</v>
      </c>
      <c r="D26" s="13">
        <v>24.7349999999999</v>
      </c>
      <c r="E26" s="13">
        <v>22.831</v>
      </c>
      <c r="F26" s="13">
        <v>22.162333333333301</v>
      </c>
      <c r="G26" s="104">
        <v>100</v>
      </c>
      <c r="H26" s="104">
        <v>82</v>
      </c>
      <c r="I26" s="104">
        <v>18</v>
      </c>
      <c r="J26" s="104">
        <v>19.3</v>
      </c>
      <c r="K26" s="104">
        <v>37.299999999999997</v>
      </c>
      <c r="L26" s="13">
        <f>SUMIFS(Data!$H:$H, Data!$I:$I, 'Aero 1000'!$L$1, Data!$E:$E, 'Aero 1000'!$A26, Data!$C:$C, 'Aero 1000'!L$3, Data!$D:$D, 'Aero 1000'!$A$5)</f>
        <v>6.4290000000000003</v>
      </c>
      <c r="M26" s="13">
        <f>SUMIFS(Data!$H:$H, Data!$I:$I, 'Aero 1000'!$L$1, Data!$E:$E, 'Aero 1000'!$A26, Data!$C:$C, 'Aero 1000'!M$3, Data!$D:$D, 'Aero 1000'!$A$5)</f>
        <v>28.661999999999999</v>
      </c>
      <c r="N26" s="13">
        <f>SUMIFS(Data!$H:$H, Data!$I:$I, 'Aero 1000'!$L$1, Data!$E:$E, 'Aero 1000'!$A26, Data!$C:$C, 'Aero 1000'!N$3, Data!$D:$D, 'Aero 1000'!$A$5)</f>
        <v>0</v>
      </c>
      <c r="O26" s="13">
        <f>SUMIFS(Data!$H:$H, Data!$I:$I, 'Aero 1000'!$L$1, Data!$E:$E, 'Aero 1000'!$A26, Data!$C:$C, 'Aero 1000'!O$3, Data!$D:$D, 'Aero 1000'!$A$5)</f>
        <v>0</v>
      </c>
      <c r="P26" s="13">
        <f>SUMIFS(Data!$H:$H, Data!$I:$I, 'Aero 1000'!$L$1, Data!$E:$E, 'Aero 1000'!$A26, Data!$C:$C, 'Aero 1000'!P$3, Data!$D:$D, 'Aero 1000'!$A$5)</f>
        <v>11.6969999999999</v>
      </c>
      <c r="Q26" s="99">
        <f t="shared" si="0"/>
        <v>82</v>
      </c>
      <c r="R26" s="93">
        <f t="shared" si="1"/>
        <v>0.31359249329758448</v>
      </c>
    </row>
    <row r="27" spans="1:18" x14ac:dyDescent="0.35">
      <c r="A27" s="14" t="s">
        <v>28</v>
      </c>
      <c r="B27" s="15">
        <v>0</v>
      </c>
      <c r="C27" s="15">
        <v>0</v>
      </c>
      <c r="D27" s="15">
        <v>0</v>
      </c>
      <c r="E27" s="15">
        <v>0</v>
      </c>
      <c r="F27" s="15">
        <v>0</v>
      </c>
      <c r="G27" s="104">
        <v>20</v>
      </c>
      <c r="H27" s="104">
        <v>20</v>
      </c>
      <c r="I27" s="104">
        <v>0</v>
      </c>
      <c r="J27" s="104">
        <v>0</v>
      </c>
      <c r="K27" s="104">
        <v>0</v>
      </c>
      <c r="L27" s="15">
        <f>SUMIFS(Data!$H:$H, Data!$I:$I, 'Aero 1000'!$L$1, Data!$E:$E, 'Aero 1000'!$A27, Data!$C:$C, 'Aero 1000'!L$3, Data!$D:$D, 'Aero 1000'!$A$5)</f>
        <v>0</v>
      </c>
      <c r="M27" s="15">
        <f>SUMIFS(Data!$H:$H, Data!$I:$I, 'Aero 1000'!$L$1, Data!$E:$E, 'Aero 1000'!$A27, Data!$C:$C, 'Aero 1000'!M$3, Data!$D:$D, 'Aero 1000'!$A$5)</f>
        <v>0</v>
      </c>
      <c r="N27" s="15">
        <f>SUMIFS(Data!$H:$H, Data!$I:$I, 'Aero 1000'!$L$1, Data!$E:$E, 'Aero 1000'!$A27, Data!$C:$C, 'Aero 1000'!N$3, Data!$D:$D, 'Aero 1000'!$A$5)</f>
        <v>0</v>
      </c>
      <c r="O27" s="15">
        <f>SUMIFS(Data!$H:$H, Data!$I:$I, 'Aero 1000'!$L$1, Data!$E:$E, 'Aero 1000'!$A27, Data!$C:$C, 'Aero 1000'!O$3, Data!$D:$D, 'Aero 1000'!$A$5)</f>
        <v>0</v>
      </c>
      <c r="P27" s="15">
        <f>SUMIFS(Data!$H:$H, Data!$I:$I, 'Aero 1000'!$L$1, Data!$E:$E, 'Aero 1000'!$A27, Data!$C:$C, 'Aero 1000'!P$3, Data!$D:$D, 'Aero 1000'!$A$5)</f>
        <v>0</v>
      </c>
      <c r="Q27" s="99">
        <f t="shared" si="0"/>
        <v>20</v>
      </c>
      <c r="R27" s="95" t="str">
        <f t="shared" si="1"/>
        <v>-</v>
      </c>
    </row>
    <row r="28" spans="1:18" x14ac:dyDescent="0.35">
      <c r="A28" s="12" t="s">
        <v>29</v>
      </c>
      <c r="B28" s="13">
        <v>0</v>
      </c>
      <c r="C28" s="13">
        <v>0</v>
      </c>
      <c r="D28" s="13">
        <v>0</v>
      </c>
      <c r="E28" s="13">
        <v>0</v>
      </c>
      <c r="F28" s="13">
        <v>0</v>
      </c>
      <c r="G28" s="104">
        <v>27</v>
      </c>
      <c r="H28" s="104">
        <v>27</v>
      </c>
      <c r="I28" s="104">
        <v>0</v>
      </c>
      <c r="J28" s="104">
        <v>0</v>
      </c>
      <c r="K28" s="104">
        <v>0</v>
      </c>
      <c r="L28" s="13">
        <f>SUMIFS(Data!$H:$H, Data!$I:$I, 'Aero 1000'!$L$1, Data!$E:$E, 'Aero 1000'!$A28, Data!$C:$C, 'Aero 1000'!L$3, Data!$D:$D, 'Aero 1000'!$A$5)</f>
        <v>0</v>
      </c>
      <c r="M28" s="13">
        <f>SUMIFS(Data!$H:$H, Data!$I:$I, 'Aero 1000'!$L$1, Data!$E:$E, 'Aero 1000'!$A28, Data!$C:$C, 'Aero 1000'!M$3, Data!$D:$D, 'Aero 1000'!$A$5)</f>
        <v>0</v>
      </c>
      <c r="N28" s="13">
        <f>SUMIFS(Data!$H:$H, Data!$I:$I, 'Aero 1000'!$L$1, Data!$E:$E, 'Aero 1000'!$A28, Data!$C:$C, 'Aero 1000'!N$3, Data!$D:$D, 'Aero 1000'!$A$5)</f>
        <v>0</v>
      </c>
      <c r="O28" s="13">
        <f>SUMIFS(Data!$H:$H, Data!$I:$I, 'Aero 1000'!$L$1, Data!$E:$E, 'Aero 1000'!$A28, Data!$C:$C, 'Aero 1000'!O$3, Data!$D:$D, 'Aero 1000'!$A$5)</f>
        <v>0</v>
      </c>
      <c r="P28" s="13">
        <f>SUMIFS(Data!$H:$H, Data!$I:$I, 'Aero 1000'!$L$1, Data!$E:$E, 'Aero 1000'!$A28, Data!$C:$C, 'Aero 1000'!P$3, Data!$D:$D, 'Aero 1000'!$A$5)</f>
        <v>0</v>
      </c>
      <c r="Q28" s="99">
        <f t="shared" si="0"/>
        <v>27</v>
      </c>
      <c r="R28" s="95" t="str">
        <f t="shared" si="1"/>
        <v>-</v>
      </c>
    </row>
    <row r="29" spans="1:18" x14ac:dyDescent="0.35">
      <c r="A29" s="14" t="s">
        <v>30</v>
      </c>
      <c r="B29" s="15">
        <v>0</v>
      </c>
      <c r="C29" s="15">
        <v>0</v>
      </c>
      <c r="D29" s="15">
        <v>0</v>
      </c>
      <c r="E29" s="15">
        <v>0</v>
      </c>
      <c r="F29" s="15">
        <v>0</v>
      </c>
      <c r="G29" s="104">
        <v>15</v>
      </c>
      <c r="H29" s="104">
        <v>15</v>
      </c>
      <c r="I29" s="104">
        <v>0</v>
      </c>
      <c r="J29" s="104">
        <v>0</v>
      </c>
      <c r="K29" s="104">
        <v>0</v>
      </c>
      <c r="L29" s="15">
        <f>SUMIFS(Data!$H:$H, Data!$I:$I, 'Aero 1000'!$L$1, Data!$E:$E, 'Aero 1000'!$A29, Data!$C:$C, 'Aero 1000'!L$3, Data!$D:$D, 'Aero 1000'!$A$5)</f>
        <v>0</v>
      </c>
      <c r="M29" s="15">
        <f>SUMIFS(Data!$H:$H, Data!$I:$I, 'Aero 1000'!$L$1, Data!$E:$E, 'Aero 1000'!$A29, Data!$C:$C, 'Aero 1000'!M$3, Data!$D:$D, 'Aero 1000'!$A$5)</f>
        <v>0</v>
      </c>
      <c r="N29" s="15">
        <f>SUMIFS(Data!$H:$H, Data!$I:$I, 'Aero 1000'!$L$1, Data!$E:$E, 'Aero 1000'!$A29, Data!$C:$C, 'Aero 1000'!N$3, Data!$D:$D, 'Aero 1000'!$A$5)</f>
        <v>0</v>
      </c>
      <c r="O29" s="15">
        <f>SUMIFS(Data!$H:$H, Data!$I:$I, 'Aero 1000'!$L$1, Data!$E:$E, 'Aero 1000'!$A29, Data!$C:$C, 'Aero 1000'!O$3, Data!$D:$D, 'Aero 1000'!$A$5)</f>
        <v>0</v>
      </c>
      <c r="P29" s="15">
        <f>SUMIFS(Data!$H:$H, Data!$I:$I, 'Aero 1000'!$L$1, Data!$E:$E, 'Aero 1000'!$A29, Data!$C:$C, 'Aero 1000'!P$3, Data!$D:$D, 'Aero 1000'!$A$5)</f>
        <v>0</v>
      </c>
      <c r="Q29" s="99">
        <f t="shared" si="0"/>
        <v>15</v>
      </c>
      <c r="R29" s="95" t="str">
        <f t="shared" si="1"/>
        <v>-</v>
      </c>
    </row>
    <row r="30" spans="1:18" x14ac:dyDescent="0.35">
      <c r="A30" s="12" t="s">
        <v>31</v>
      </c>
      <c r="B30" s="13">
        <v>9.3219999999999992</v>
      </c>
      <c r="C30" s="13">
        <v>152.354999999999</v>
      </c>
      <c r="D30" s="13">
        <v>137.53299999999899</v>
      </c>
      <c r="E30" s="13">
        <v>99.523999999999901</v>
      </c>
      <c r="F30" s="13">
        <v>132.911333333333</v>
      </c>
      <c r="G30" s="104">
        <v>55</v>
      </c>
      <c r="H30" s="104">
        <v>0</v>
      </c>
      <c r="I30" s="104">
        <v>55</v>
      </c>
      <c r="J30" s="104">
        <v>98.8</v>
      </c>
      <c r="K30" s="104">
        <v>153.80000000000001</v>
      </c>
      <c r="L30" s="13">
        <f>SUMIFS(Data!$H:$H, Data!$I:$I, 'Aero 1000'!$L$1, Data!$E:$E, 'Aero 1000'!$A30, Data!$C:$C, 'Aero 1000'!L$3, Data!$D:$D, 'Aero 1000'!$A$5)</f>
        <v>13.983000000000001</v>
      </c>
      <c r="M30" s="13">
        <f>SUMIFS(Data!$H:$H, Data!$I:$I, 'Aero 1000'!$L$1, Data!$E:$E, 'Aero 1000'!$A30, Data!$C:$C, 'Aero 1000'!M$3, Data!$D:$D, 'Aero 1000'!$A$5)</f>
        <v>154.51399999999899</v>
      </c>
      <c r="N30" s="13">
        <f>SUMIFS(Data!$H:$H, Data!$I:$I, 'Aero 1000'!$L$1, Data!$E:$E, 'Aero 1000'!$A30, Data!$C:$C, 'Aero 1000'!N$3, Data!$D:$D, 'Aero 1000'!$A$5)</f>
        <v>0</v>
      </c>
      <c r="O30" s="13">
        <f>SUMIFS(Data!$H:$H, Data!$I:$I, 'Aero 1000'!$L$1, Data!$E:$E, 'Aero 1000'!$A30, Data!$C:$C, 'Aero 1000'!O$3, Data!$D:$D, 'Aero 1000'!$A$5)</f>
        <v>0</v>
      </c>
      <c r="P30" s="13">
        <f>SUMIFS(Data!$H:$H, Data!$I:$I, 'Aero 1000'!$L$1, Data!$E:$E, 'Aero 1000'!$A30, Data!$C:$C, 'Aero 1000'!P$3, Data!$D:$D, 'Aero 1000'!$A$5)</f>
        <v>56.165666666666503</v>
      </c>
      <c r="Q30" s="99">
        <f t="shared" si="0"/>
        <v>0</v>
      </c>
      <c r="R30" s="95">
        <f t="shared" si="1"/>
        <v>0.36518638925010727</v>
      </c>
    </row>
    <row r="31" spans="1:18" x14ac:dyDescent="0.35">
      <c r="A31" s="14" t="s">
        <v>32</v>
      </c>
      <c r="B31" s="15">
        <v>0</v>
      </c>
      <c r="C31" s="15">
        <v>0</v>
      </c>
      <c r="D31" s="15">
        <v>0</v>
      </c>
      <c r="E31" s="15">
        <v>0</v>
      </c>
      <c r="F31" s="15">
        <v>0</v>
      </c>
      <c r="G31" s="104">
        <v>21</v>
      </c>
      <c r="H31" s="104">
        <v>21</v>
      </c>
      <c r="I31" s="104">
        <v>0</v>
      </c>
      <c r="J31" s="104">
        <v>0</v>
      </c>
      <c r="K31" s="104">
        <v>0</v>
      </c>
      <c r="L31" s="15">
        <f>SUMIFS(Data!$H:$H, Data!$I:$I, 'Aero 1000'!$L$1, Data!$E:$E, 'Aero 1000'!$A31, Data!$C:$C, 'Aero 1000'!L$3, Data!$D:$D, 'Aero 1000'!$A$5)</f>
        <v>0</v>
      </c>
      <c r="M31" s="15">
        <f>SUMIFS(Data!$H:$H, Data!$I:$I, 'Aero 1000'!$L$1, Data!$E:$E, 'Aero 1000'!$A31, Data!$C:$C, 'Aero 1000'!M$3, Data!$D:$D, 'Aero 1000'!$A$5)</f>
        <v>0</v>
      </c>
      <c r="N31" s="15">
        <f>SUMIFS(Data!$H:$H, Data!$I:$I, 'Aero 1000'!$L$1, Data!$E:$E, 'Aero 1000'!$A31, Data!$C:$C, 'Aero 1000'!N$3, Data!$D:$D, 'Aero 1000'!$A$5)</f>
        <v>0</v>
      </c>
      <c r="O31" s="15">
        <f>SUMIFS(Data!$H:$H, Data!$I:$I, 'Aero 1000'!$L$1, Data!$E:$E, 'Aero 1000'!$A31, Data!$C:$C, 'Aero 1000'!O$3, Data!$D:$D, 'Aero 1000'!$A$5)</f>
        <v>0</v>
      </c>
      <c r="P31" s="15">
        <f>SUMIFS(Data!$H:$H, Data!$I:$I, 'Aero 1000'!$L$1, Data!$E:$E, 'Aero 1000'!$A31, Data!$C:$C, 'Aero 1000'!P$3, Data!$D:$D, 'Aero 1000'!$A$5)</f>
        <v>0</v>
      </c>
      <c r="Q31" s="99">
        <f t="shared" si="0"/>
        <v>21</v>
      </c>
      <c r="R31" s="93" t="str">
        <f t="shared" si="1"/>
        <v>-</v>
      </c>
    </row>
    <row r="32" spans="1:18" x14ac:dyDescent="0.35">
      <c r="A32" s="12" t="s">
        <v>33</v>
      </c>
      <c r="B32" s="13">
        <v>0</v>
      </c>
      <c r="C32" s="13">
        <v>0</v>
      </c>
      <c r="D32" s="13">
        <v>0</v>
      </c>
      <c r="E32" s="13">
        <v>0</v>
      </c>
      <c r="F32" s="13">
        <v>0</v>
      </c>
      <c r="G32" s="104"/>
      <c r="H32" s="104"/>
      <c r="I32" s="104">
        <v>0</v>
      </c>
      <c r="J32" s="104"/>
      <c r="K32" s="104">
        <v>0</v>
      </c>
      <c r="L32" s="13">
        <f>SUMIFS(Data!$H:$H, Data!$I:$I, 'Aero 1000'!$L$1, Data!$E:$E, 'Aero 1000'!$A32, Data!$C:$C, 'Aero 1000'!L$3, Data!$D:$D, 'Aero 1000'!$A$5)</f>
        <v>0</v>
      </c>
      <c r="M32" s="13">
        <f>SUMIFS(Data!$H:$H, Data!$I:$I, 'Aero 1000'!$L$1, Data!$E:$E, 'Aero 1000'!$A32, Data!$C:$C, 'Aero 1000'!M$3, Data!$D:$D, 'Aero 1000'!$A$5)</f>
        <v>0</v>
      </c>
      <c r="N32" s="13">
        <f>SUMIFS(Data!$H:$H, Data!$I:$I, 'Aero 1000'!$L$1, Data!$E:$E, 'Aero 1000'!$A32, Data!$C:$C, 'Aero 1000'!N$3, Data!$D:$D, 'Aero 1000'!$A$5)</f>
        <v>0</v>
      </c>
      <c r="O32" s="13">
        <f>SUMIFS(Data!$H:$H, Data!$I:$I, 'Aero 1000'!$L$1, Data!$E:$E, 'Aero 1000'!$A32, Data!$C:$C, 'Aero 1000'!O$3, Data!$D:$D, 'Aero 1000'!$A$5)</f>
        <v>0</v>
      </c>
      <c r="P32" s="13">
        <f>SUMIFS(Data!$H:$H, Data!$I:$I, 'Aero 1000'!$L$1, Data!$E:$E, 'Aero 1000'!$A32, Data!$C:$C, 'Aero 1000'!P$3, Data!$D:$D, 'Aero 1000'!$A$5)</f>
        <v>0</v>
      </c>
      <c r="Q32" s="99">
        <f t="shared" si="0"/>
        <v>0</v>
      </c>
      <c r="R32" s="95" t="str">
        <f t="shared" si="1"/>
        <v>-</v>
      </c>
    </row>
    <row r="33" spans="1:18" x14ac:dyDescent="0.35">
      <c r="A33" s="14" t="s">
        <v>34</v>
      </c>
      <c r="B33" s="15">
        <v>0</v>
      </c>
      <c r="C33" s="15">
        <v>0</v>
      </c>
      <c r="D33" s="15">
        <v>0</v>
      </c>
      <c r="E33" s="15">
        <v>0</v>
      </c>
      <c r="F33" s="15">
        <v>0</v>
      </c>
      <c r="G33" s="104">
        <v>20</v>
      </c>
      <c r="H33" s="104">
        <v>20</v>
      </c>
      <c r="I33" s="104">
        <v>0</v>
      </c>
      <c r="J33" s="104">
        <v>0</v>
      </c>
      <c r="K33" s="104">
        <v>0</v>
      </c>
      <c r="L33" s="15">
        <f>SUMIFS(Data!$H:$H, Data!$I:$I, 'Aero 1000'!$L$1, Data!$E:$E, 'Aero 1000'!$A33, Data!$C:$C, 'Aero 1000'!L$3, Data!$D:$D, 'Aero 1000'!$A$5)</f>
        <v>0</v>
      </c>
      <c r="M33" s="15">
        <f>SUMIFS(Data!$H:$H, Data!$I:$I, 'Aero 1000'!$L$1, Data!$E:$E, 'Aero 1000'!$A33, Data!$C:$C, 'Aero 1000'!M$3, Data!$D:$D, 'Aero 1000'!$A$5)</f>
        <v>0</v>
      </c>
      <c r="N33" s="15">
        <f>SUMIFS(Data!$H:$H, Data!$I:$I, 'Aero 1000'!$L$1, Data!$E:$E, 'Aero 1000'!$A33, Data!$C:$C, 'Aero 1000'!N$3, Data!$D:$D, 'Aero 1000'!$A$5)</f>
        <v>0</v>
      </c>
      <c r="O33" s="15">
        <f>SUMIFS(Data!$H:$H, Data!$I:$I, 'Aero 1000'!$L$1, Data!$E:$E, 'Aero 1000'!$A33, Data!$C:$C, 'Aero 1000'!O$3, Data!$D:$D, 'Aero 1000'!$A$5)</f>
        <v>0</v>
      </c>
      <c r="P33" s="15">
        <f>SUMIFS(Data!$H:$H, Data!$I:$I, 'Aero 1000'!$L$1, Data!$E:$E, 'Aero 1000'!$A33, Data!$C:$C, 'Aero 1000'!P$3, Data!$D:$D, 'Aero 1000'!$A$5)</f>
        <v>0</v>
      </c>
      <c r="Q33" s="99">
        <f t="shared" si="0"/>
        <v>20</v>
      </c>
      <c r="R33" s="95" t="str">
        <f t="shared" si="1"/>
        <v>-</v>
      </c>
    </row>
    <row r="34" spans="1:18" x14ac:dyDescent="0.35">
      <c r="A34" s="12" t="s">
        <v>35</v>
      </c>
      <c r="B34" s="13">
        <v>0</v>
      </c>
      <c r="C34" s="13">
        <v>0</v>
      </c>
      <c r="D34" s="13">
        <v>0</v>
      </c>
      <c r="E34" s="13">
        <v>0</v>
      </c>
      <c r="F34" s="13">
        <v>0</v>
      </c>
      <c r="G34" s="104">
        <v>54</v>
      </c>
      <c r="H34" s="104">
        <v>54</v>
      </c>
      <c r="I34" s="104">
        <v>0</v>
      </c>
      <c r="J34" s="104">
        <v>0</v>
      </c>
      <c r="K34" s="104">
        <v>0</v>
      </c>
      <c r="L34" s="13">
        <f>SUMIFS(Data!$H:$H, Data!$I:$I, 'Aero 1000'!$L$1, Data!$E:$E, 'Aero 1000'!$A34, Data!$C:$C, 'Aero 1000'!L$3, Data!$D:$D, 'Aero 1000'!$A$5)</f>
        <v>0</v>
      </c>
      <c r="M34" s="13">
        <f>SUMIFS(Data!$H:$H, Data!$I:$I, 'Aero 1000'!$L$1, Data!$E:$E, 'Aero 1000'!$A34, Data!$C:$C, 'Aero 1000'!M$3, Data!$D:$D, 'Aero 1000'!$A$5)</f>
        <v>0</v>
      </c>
      <c r="N34" s="13">
        <f>SUMIFS(Data!$H:$H, Data!$I:$I, 'Aero 1000'!$L$1, Data!$E:$E, 'Aero 1000'!$A34, Data!$C:$C, 'Aero 1000'!N$3, Data!$D:$D, 'Aero 1000'!$A$5)</f>
        <v>0</v>
      </c>
      <c r="O34" s="13">
        <f>SUMIFS(Data!$H:$H, Data!$I:$I, 'Aero 1000'!$L$1, Data!$E:$E, 'Aero 1000'!$A34, Data!$C:$C, 'Aero 1000'!O$3, Data!$D:$D, 'Aero 1000'!$A$5)</f>
        <v>0</v>
      </c>
      <c r="P34" s="13">
        <f>SUMIFS(Data!$H:$H, Data!$I:$I, 'Aero 1000'!$L$1, Data!$E:$E, 'Aero 1000'!$A34, Data!$C:$C, 'Aero 1000'!P$3, Data!$D:$D, 'Aero 1000'!$A$5)</f>
        <v>0</v>
      </c>
      <c r="Q34" s="99">
        <f t="shared" si="0"/>
        <v>54</v>
      </c>
      <c r="R34" s="93" t="str">
        <f t="shared" si="1"/>
        <v>-</v>
      </c>
    </row>
    <row r="35" spans="1:18" ht="15" thickBot="1" x14ac:dyDescent="0.4">
      <c r="A35" s="16" t="s">
        <v>36</v>
      </c>
      <c r="B35" s="15">
        <v>0</v>
      </c>
      <c r="C35" s="15">
        <v>0</v>
      </c>
      <c r="D35" s="15">
        <v>0</v>
      </c>
      <c r="E35" s="15">
        <v>0</v>
      </c>
      <c r="F35" s="15">
        <v>0</v>
      </c>
      <c r="G35" s="104"/>
      <c r="H35" s="104"/>
      <c r="I35" s="104">
        <v>0</v>
      </c>
      <c r="J35" s="104"/>
      <c r="K35" s="104">
        <v>0</v>
      </c>
      <c r="L35" s="15">
        <f>SUMIFS(Data!$H:$H, Data!$I:$I, 'Aero 1000'!$L$1, Data!$E:$E, 'Aero 1000'!$A35, Data!$C:$C, 'Aero 1000'!L$3, Data!$D:$D, 'Aero 1000'!$A$5)</f>
        <v>0</v>
      </c>
      <c r="M35" s="15">
        <f>SUMIFS(Data!$H:$H, Data!$I:$I, 'Aero 1000'!$L$1, Data!$E:$E, 'Aero 1000'!$A35, Data!$C:$C, 'Aero 1000'!M$3, Data!$D:$D, 'Aero 1000'!$A$5)</f>
        <v>0</v>
      </c>
      <c r="N35" s="15">
        <f>SUMIFS(Data!$H:$H, Data!$I:$I, 'Aero 1000'!$L$1, Data!$E:$E, 'Aero 1000'!$A35, Data!$C:$C, 'Aero 1000'!N$3, Data!$D:$D, 'Aero 1000'!$A$5)</f>
        <v>0</v>
      </c>
      <c r="O35" s="15">
        <f>SUMIFS(Data!$H:$H, Data!$I:$I, 'Aero 1000'!$L$1, Data!$E:$E, 'Aero 1000'!$A35, Data!$C:$C, 'Aero 1000'!O$3, Data!$D:$D, 'Aero 1000'!$A$5)</f>
        <v>0</v>
      </c>
      <c r="P35" s="15">
        <f>SUMIFS(Data!$H:$H, Data!$I:$I, 'Aero 1000'!$L$1, Data!$E:$E, 'Aero 1000'!$A35, Data!$C:$C, 'Aero 1000'!P$3, Data!$D:$D, 'Aero 1000'!$A$5)</f>
        <v>0</v>
      </c>
      <c r="Q35" s="99">
        <f t="shared" si="0"/>
        <v>0</v>
      </c>
      <c r="R35" s="95" t="str">
        <f t="shared" si="1"/>
        <v>-</v>
      </c>
    </row>
    <row r="36" spans="1:18" ht="15" thickBot="1" x14ac:dyDescent="0.4">
      <c r="A36" s="17" t="s">
        <v>37</v>
      </c>
      <c r="B36" s="18">
        <v>73.017999999999901</v>
      </c>
      <c r="C36" s="18">
        <v>310.03199999999993</v>
      </c>
      <c r="D36" s="18">
        <v>305.69399999999973</v>
      </c>
      <c r="E36" s="18">
        <v>269.94099999999929</v>
      </c>
      <c r="F36" s="18">
        <v>319.56166666666627</v>
      </c>
      <c r="G36" s="105">
        <v>1000</v>
      </c>
      <c r="H36" s="105">
        <v>812</v>
      </c>
      <c r="I36" s="105">
        <v>188</v>
      </c>
      <c r="J36" s="105">
        <v>214.6</v>
      </c>
      <c r="K36" s="105">
        <v>402.6</v>
      </c>
      <c r="L36" s="198">
        <f>SUM(L6:L35)</f>
        <v>70.767999999999901</v>
      </c>
      <c r="M36" s="198">
        <f t="shared" ref="M36:P36" si="2">SUM(M6:M35)</f>
        <v>338.12899999999888</v>
      </c>
      <c r="N36" s="198">
        <f t="shared" si="2"/>
        <v>0</v>
      </c>
      <c r="O36" s="198">
        <f t="shared" si="2"/>
        <v>0</v>
      </c>
      <c r="P36" s="198">
        <f t="shared" si="2"/>
        <v>136.29899999999952</v>
      </c>
      <c r="Q36" s="100">
        <f t="shared" si="0"/>
        <v>812</v>
      </c>
      <c r="R36" s="207">
        <f t="shared" si="1"/>
        <v>0.33854694485841907</v>
      </c>
    </row>
    <row r="37" spans="1:18" ht="15" thickTop="1" x14ac:dyDescent="0.35">
      <c r="A37" s="88" t="s">
        <v>67</v>
      </c>
      <c r="B37" s="25"/>
      <c r="C37" s="25"/>
      <c r="D37" s="25"/>
      <c r="E37" s="25"/>
      <c r="F37" s="25"/>
      <c r="G37" s="28"/>
      <c r="H37" s="88"/>
      <c r="I37" s="88"/>
      <c r="J37" s="28"/>
      <c r="K37" s="88"/>
      <c r="L37" s="24"/>
      <c r="M37" s="24"/>
      <c r="N37" s="24"/>
      <c r="O37" s="24"/>
      <c r="P37" s="24"/>
      <c r="Q37" s="199"/>
      <c r="R37" s="288"/>
    </row>
    <row r="38" spans="1:18" x14ac:dyDescent="0.35">
      <c r="A38" s="88" t="s">
        <v>101</v>
      </c>
      <c r="B38" s="24"/>
      <c r="C38" s="24"/>
      <c r="D38" s="24"/>
      <c r="E38" s="24"/>
      <c r="F38" s="24"/>
      <c r="G38" s="26"/>
      <c r="H38" s="88"/>
      <c r="I38" s="88"/>
      <c r="J38" s="26"/>
      <c r="K38" s="88"/>
      <c r="L38" s="24"/>
      <c r="M38" s="24"/>
      <c r="N38" s="24"/>
      <c r="O38" s="24"/>
      <c r="P38" s="24"/>
      <c r="R38" s="28"/>
    </row>
    <row r="39" spans="1:18" x14ac:dyDescent="0.35">
      <c r="A39" s="88" t="s">
        <v>102</v>
      </c>
      <c r="B39" s="30"/>
      <c r="C39" s="30"/>
      <c r="D39" s="30"/>
      <c r="E39" s="30"/>
      <c r="F39" s="30"/>
      <c r="L39" s="30"/>
      <c r="M39" s="30"/>
      <c r="N39" s="30"/>
      <c r="O39" s="30"/>
      <c r="P39" s="30"/>
    </row>
    <row r="40" spans="1:18" x14ac:dyDescent="0.35">
      <c r="A40" s="88" t="s">
        <v>103</v>
      </c>
      <c r="B40" s="30"/>
      <c r="C40" s="30"/>
      <c r="D40" s="30"/>
      <c r="E40" s="30"/>
      <c r="F40" s="30"/>
      <c r="L40" s="30"/>
      <c r="M40" s="30"/>
      <c r="N40" s="30"/>
      <c r="O40" s="30"/>
      <c r="P40" s="30"/>
    </row>
    <row r="41" spans="1:18" x14ac:dyDescent="0.35">
      <c r="A41" s="27" t="s">
        <v>104</v>
      </c>
      <c r="B41" s="30"/>
      <c r="C41" s="30"/>
      <c r="D41" s="30"/>
      <c r="E41" s="30"/>
      <c r="F41" s="30"/>
      <c r="L41" s="30"/>
      <c r="M41" s="30"/>
      <c r="N41" s="30"/>
      <c r="O41" s="30"/>
      <c r="P41" s="30"/>
    </row>
    <row r="42" spans="1:18" x14ac:dyDescent="0.35">
      <c r="A42" s="31"/>
      <c r="B42" s="32"/>
      <c r="C42" s="32"/>
      <c r="D42" s="32"/>
      <c r="E42" s="32"/>
      <c r="F42" s="32"/>
      <c r="G42" s="26"/>
      <c r="H42" s="88"/>
      <c r="I42" s="88"/>
      <c r="J42" s="26"/>
      <c r="K42" s="88"/>
      <c r="L42" s="32"/>
      <c r="M42" s="32"/>
      <c r="N42" s="32"/>
      <c r="O42" s="32"/>
      <c r="P42" s="33"/>
    </row>
    <row r="43" spans="1:18" x14ac:dyDescent="0.35">
      <c r="A43" s="4" t="s">
        <v>68</v>
      </c>
      <c r="B43" s="35"/>
      <c r="C43" s="34"/>
      <c r="D43" s="36"/>
      <c r="E43" s="34"/>
      <c r="F43" s="34"/>
      <c r="L43" s="34"/>
      <c r="M43" s="34"/>
      <c r="N43" s="34"/>
      <c r="O43" s="34"/>
      <c r="P43" s="34"/>
    </row>
    <row r="44" spans="1:18" ht="15" thickBot="1" x14ac:dyDescent="0.4">
      <c r="A44" s="4" t="s">
        <v>42</v>
      </c>
      <c r="B44" s="35"/>
      <c r="C44" s="34"/>
      <c r="D44" s="36"/>
      <c r="E44" s="34"/>
      <c r="F44" s="34"/>
      <c r="G44" s="36"/>
      <c r="J44" s="36"/>
      <c r="L44" s="34"/>
      <c r="M44" s="34"/>
      <c r="N44" s="34"/>
      <c r="O44" s="34"/>
      <c r="P44" s="34"/>
    </row>
    <row r="45" spans="1:18" x14ac:dyDescent="0.35">
      <c r="A45" s="37"/>
      <c r="B45" s="39" t="s">
        <v>580</v>
      </c>
      <c r="C45" s="39" t="s">
        <v>581</v>
      </c>
      <c r="D45" s="39" t="s">
        <v>582</v>
      </c>
      <c r="E45" s="39" t="s">
        <v>583</v>
      </c>
      <c r="F45" s="39" t="s">
        <v>579</v>
      </c>
      <c r="G45" s="38"/>
      <c r="H45" s="38" t="s">
        <v>62</v>
      </c>
      <c r="I45" s="38" t="s">
        <v>63</v>
      </c>
      <c r="J45" s="38"/>
      <c r="K45" s="38" t="s">
        <v>579</v>
      </c>
      <c r="L45" s="39" t="str">
        <f>L4</f>
        <v>Summer 25</v>
      </c>
      <c r="M45" s="39" t="str">
        <f t="shared" ref="M45:Q45" si="3">M4</f>
        <v>Fall 25</v>
      </c>
      <c r="N45" s="39" t="str">
        <f t="shared" si="3"/>
        <v>Winter 26</v>
      </c>
      <c r="O45" s="39" t="str">
        <f t="shared" si="3"/>
        <v>Spring 26</v>
      </c>
      <c r="P45" s="40" t="str">
        <f t="shared" si="3"/>
        <v>2025-26</v>
      </c>
      <c r="Q45" s="38" t="str">
        <f t="shared" si="3"/>
        <v>2025-26</v>
      </c>
      <c r="R45" s="41"/>
    </row>
    <row r="46" spans="1:18" ht="15" thickBot="1" x14ac:dyDescent="0.4">
      <c r="A46" s="42" t="s">
        <v>44</v>
      </c>
      <c r="B46" s="44" t="s">
        <v>5</v>
      </c>
      <c r="C46" s="44" t="s">
        <v>5</v>
      </c>
      <c r="D46" s="44" t="s">
        <v>5</v>
      </c>
      <c r="E46" s="44" t="s">
        <v>5</v>
      </c>
      <c r="F46" s="44" t="s">
        <v>75</v>
      </c>
      <c r="G46" s="43"/>
      <c r="H46" s="43" t="s">
        <v>64</v>
      </c>
      <c r="I46" s="43" t="s">
        <v>64</v>
      </c>
      <c r="J46" s="43" t="s">
        <v>65</v>
      </c>
      <c r="K46" s="43" t="s">
        <v>66</v>
      </c>
      <c r="L46" s="44" t="s">
        <v>5</v>
      </c>
      <c r="M46" s="44" t="s">
        <v>5</v>
      </c>
      <c r="N46" s="44" t="s">
        <v>5</v>
      </c>
      <c r="O46" s="44" t="s">
        <v>5</v>
      </c>
      <c r="P46" s="44" t="s">
        <v>75</v>
      </c>
      <c r="Q46" s="43" t="s">
        <v>71</v>
      </c>
      <c r="R46" s="45"/>
    </row>
    <row r="47" spans="1:18" x14ac:dyDescent="0.35">
      <c r="A47" s="46" t="s">
        <v>45</v>
      </c>
      <c r="B47" s="48">
        <v>0</v>
      </c>
      <c r="C47" s="48">
        <v>0</v>
      </c>
      <c r="D47" s="48">
        <v>0</v>
      </c>
      <c r="E47" s="48">
        <v>0</v>
      </c>
      <c r="F47" s="48">
        <v>0</v>
      </c>
      <c r="G47" s="89"/>
      <c r="H47" s="89"/>
      <c r="I47" s="89"/>
      <c r="J47" s="89"/>
      <c r="K47" s="89"/>
      <c r="L47" s="15">
        <f>SUMIFS(Data!$H:$H, Data!$I:$I, 'Aero 1000'!$L$1, Data!$E:$E, 'Aero 1000'!$A47, Data!$C:$C, 'Aero 1000'!L$3, Data!$D:$D, $A$46)</f>
        <v>0</v>
      </c>
      <c r="M47" s="15">
        <f>SUMIFS(Data!$H:$H, Data!$I:$I, 'Aero 1000'!$L$1, Data!$E:$E, 'Aero 1000'!$A47, Data!$C:$C, 'Aero 1000'!M$3, Data!$D:$D, $A$46)</f>
        <v>0</v>
      </c>
      <c r="N47" s="15">
        <f>SUMIFS(Data!$H:$H, Data!$I:$I, 'Aero 1000'!$L$1, Data!$E:$E, 'Aero 1000'!$A47, Data!$C:$C, 'Aero 1000'!N$3, Data!$D:$D, $A$46)</f>
        <v>0</v>
      </c>
      <c r="O47" s="15">
        <f>SUMIFS(Data!$H:$H, Data!$I:$I, 'Aero 1000'!$L$1, Data!$E:$E, 'Aero 1000'!$A47, Data!$C:$C, 'Aero 1000'!O$3, Data!$D:$D, $A$46)</f>
        <v>0</v>
      </c>
      <c r="P47" s="15">
        <f>SUMIFS(Data!$H:$H, Data!$I:$I, 'Aero 1000'!$L$1, Data!$E:$E, 'Aero 1000'!$A47, Data!$C:$C, 'Aero 1000'!P$3, Data!$D:$D, $A$46)</f>
        <v>0</v>
      </c>
      <c r="Q47" s="89">
        <v>0</v>
      </c>
      <c r="R47" s="50"/>
    </row>
    <row r="48" spans="1:18" x14ac:dyDescent="0.35">
      <c r="A48" s="51" t="s">
        <v>46</v>
      </c>
      <c r="B48" s="48">
        <v>0</v>
      </c>
      <c r="C48" s="52">
        <v>0</v>
      </c>
      <c r="D48" s="52">
        <v>0</v>
      </c>
      <c r="E48" s="52">
        <v>0</v>
      </c>
      <c r="F48" s="52">
        <v>0</v>
      </c>
      <c r="G48" s="89"/>
      <c r="H48" s="89"/>
      <c r="I48" s="89"/>
      <c r="J48" s="89"/>
      <c r="K48" s="89"/>
      <c r="L48" s="15">
        <f>SUMIFS(Data!$H:$H, Data!$I:$I, 'Aero 1000'!$L$1, Data!$E:$E, 'Aero 1000'!$A48, Data!$C:$C, 'Aero 1000'!L$3, Data!$D:$D, $A$46)</f>
        <v>0</v>
      </c>
      <c r="M48" s="15">
        <f>SUMIFS(Data!$H:$H, Data!$I:$I, 'Aero 1000'!$L$1, Data!$E:$E, 'Aero 1000'!$A48, Data!$C:$C, 'Aero 1000'!M$3, Data!$D:$D, $A$46)</f>
        <v>0</v>
      </c>
      <c r="N48" s="15">
        <f>SUMIFS(Data!$H:$H, Data!$I:$I, 'Aero 1000'!$L$1, Data!$E:$E, 'Aero 1000'!$A48, Data!$C:$C, 'Aero 1000'!N$3, Data!$D:$D, $A$46)</f>
        <v>0</v>
      </c>
      <c r="O48" s="15">
        <f>SUMIFS(Data!$H:$H, Data!$I:$I, 'Aero 1000'!$L$1, Data!$E:$E, 'Aero 1000'!$A48, Data!$C:$C, 'Aero 1000'!O$3, Data!$D:$D, $A$46)</f>
        <v>0</v>
      </c>
      <c r="P48" s="15">
        <f>SUMIFS(Data!$H:$H, Data!$I:$I, 'Aero 1000'!$L$1, Data!$E:$E, 'Aero 1000'!$A48, Data!$C:$C, 'Aero 1000'!P$3, Data!$D:$D, $A$46)</f>
        <v>0</v>
      </c>
      <c r="Q48" s="89">
        <v>0</v>
      </c>
      <c r="R48" s="50"/>
    </row>
    <row r="49" spans="1:18" x14ac:dyDescent="0.35">
      <c r="A49" s="53" t="s">
        <v>61</v>
      </c>
      <c r="B49" s="54">
        <v>0</v>
      </c>
      <c r="C49" s="55">
        <v>0</v>
      </c>
      <c r="D49" s="55">
        <v>0</v>
      </c>
      <c r="E49" s="55">
        <v>0</v>
      </c>
      <c r="F49" s="55">
        <v>0</v>
      </c>
      <c r="G49" s="89"/>
      <c r="H49" s="89"/>
      <c r="I49" s="89"/>
      <c r="J49" s="89"/>
      <c r="K49" s="89"/>
      <c r="L49" s="13">
        <f>SUMIFS(Data!$H:$H, Data!$I:$I, 'Aero 1000'!$L$1, Data!$E:$E, 'Aero 1000'!$A49, Data!$C:$C, 'Aero 1000'!L$3, Data!$D:$D, 'Aero 1000'!$A$5)</f>
        <v>0</v>
      </c>
      <c r="M49" s="13">
        <f>SUMIFS(Data!$H:$H, Data!$I:$I, 'Aero 1000'!$L$1, Data!$E:$E, 'Aero 1000'!$A49, Data!$C:$C, 'Aero 1000'!M$3, Data!$D:$D, 'Aero 1000'!$A$5)</f>
        <v>0</v>
      </c>
      <c r="N49" s="13">
        <f>SUMIFS(Data!$H:$H, Data!$I:$I, 'Aero 1000'!$L$1, Data!$E:$E, 'Aero 1000'!$A49, Data!$C:$C, 'Aero 1000'!N$3, Data!$D:$D, 'Aero 1000'!$A$5)</f>
        <v>0</v>
      </c>
      <c r="O49" s="13">
        <f>SUMIFS(Data!$H:$H, Data!$I:$I, 'Aero 1000'!$L$1, Data!$E:$E, 'Aero 1000'!$A49, Data!$C:$C, 'Aero 1000'!O$3, Data!$D:$D, 'Aero 1000'!$A$5)</f>
        <v>0</v>
      </c>
      <c r="P49" s="13">
        <f>SUMIFS(Data!$H:$H, Data!$I:$I, 'Aero 1000'!$L$1, Data!$E:$E, 'Aero 1000'!$A49, Data!$C:$C, 'Aero 1000'!P$3, Data!$D:$D, 'Aero 1000'!$A$5)</f>
        <v>0</v>
      </c>
      <c r="Q49" s="89">
        <v>0</v>
      </c>
      <c r="R49" s="50"/>
    </row>
    <row r="50" spans="1:18" x14ac:dyDescent="0.35">
      <c r="A50" s="51" t="s">
        <v>47</v>
      </c>
      <c r="B50" s="48">
        <v>0</v>
      </c>
      <c r="C50" s="52">
        <v>0</v>
      </c>
      <c r="D50" s="52">
        <v>0</v>
      </c>
      <c r="E50" s="52">
        <v>0</v>
      </c>
      <c r="F50" s="52">
        <v>0</v>
      </c>
      <c r="G50" s="89"/>
      <c r="H50" s="89"/>
      <c r="I50" s="89"/>
      <c r="J50" s="89"/>
      <c r="K50" s="89"/>
      <c r="L50" s="15">
        <f>SUMIFS(Data!$H:$H, Data!$I:$I, 'Aero 1000'!$L$1, Data!$E:$E, 'Aero 1000'!$A50, Data!$C:$C, 'Aero 1000'!L$3, Data!$D:$D, $A$46)</f>
        <v>0</v>
      </c>
      <c r="M50" s="15">
        <f>SUMIFS(Data!$H:$H, Data!$I:$I, 'Aero 1000'!$L$1, Data!$E:$E, 'Aero 1000'!$A50, Data!$C:$C, 'Aero 1000'!M$3, Data!$D:$D, $A$46)</f>
        <v>0</v>
      </c>
      <c r="N50" s="15">
        <f>SUMIFS(Data!$H:$H, Data!$I:$I, 'Aero 1000'!$L$1, Data!$E:$E, 'Aero 1000'!$A50, Data!$C:$C, 'Aero 1000'!N$3, Data!$D:$D, $A$46)</f>
        <v>0</v>
      </c>
      <c r="O50" s="15">
        <f>SUMIFS(Data!$H:$H, Data!$I:$I, 'Aero 1000'!$L$1, Data!$E:$E, 'Aero 1000'!$A50, Data!$C:$C, 'Aero 1000'!O$3, Data!$D:$D, $A$46)</f>
        <v>0</v>
      </c>
      <c r="P50" s="15">
        <f>SUMIFS(Data!$H:$H, Data!$I:$I, 'Aero 1000'!$L$1, Data!$E:$E, 'Aero 1000'!$A50, Data!$C:$C, 'Aero 1000'!P$3, Data!$D:$D, $A$46)</f>
        <v>0</v>
      </c>
      <c r="Q50" s="89">
        <f>H50 + IF(P$53&gt;0, (P50/P$53)*(Q$26 - H$26), 0)</f>
        <v>0</v>
      </c>
      <c r="R50" s="50"/>
    </row>
    <row r="51" spans="1:18" x14ac:dyDescent="0.35">
      <c r="A51" s="51" t="s">
        <v>48</v>
      </c>
      <c r="B51" s="48">
        <v>2.0649999999999999</v>
      </c>
      <c r="C51" s="49">
        <v>16.856000000000002</v>
      </c>
      <c r="D51" s="49">
        <v>24.7349999999999</v>
      </c>
      <c r="E51" s="49">
        <v>22.831</v>
      </c>
      <c r="F51" s="49">
        <v>22.162333333333301</v>
      </c>
      <c r="G51" s="89"/>
      <c r="H51" s="89">
        <v>40</v>
      </c>
      <c r="I51" s="89">
        <v>18</v>
      </c>
      <c r="J51" s="89">
        <v>19</v>
      </c>
      <c r="K51" s="89">
        <v>37</v>
      </c>
      <c r="L51" s="15">
        <f>SUMIFS(Data!$H:$H, Data!$I:$I, 'Aero 1000'!$L$1, Data!$E:$E, 'Aero 1000'!$A51, Data!$C:$C, 'Aero 1000'!L$3, Data!$D:$D, $A$46)</f>
        <v>6.4290000000000003</v>
      </c>
      <c r="M51" s="15">
        <f>SUMIFS(Data!$H:$H, Data!$I:$I, 'Aero 1000'!$L$1, Data!$E:$E, 'Aero 1000'!$A51, Data!$C:$C, 'Aero 1000'!M$3, Data!$D:$D, $A$46)</f>
        <v>28.661999999999999</v>
      </c>
      <c r="N51" s="15">
        <f>SUMIFS(Data!$H:$H, Data!$I:$I, 'Aero 1000'!$L$1, Data!$E:$E, 'Aero 1000'!$A51, Data!$C:$C, 'Aero 1000'!N$3, Data!$D:$D, $A$46)</f>
        <v>0</v>
      </c>
      <c r="O51" s="15">
        <f>SUMIFS(Data!$H:$H, Data!$I:$I, 'Aero 1000'!$L$1, Data!$E:$E, 'Aero 1000'!$A51, Data!$C:$C, 'Aero 1000'!O$3, Data!$D:$D, $A$46)</f>
        <v>0</v>
      </c>
      <c r="P51" s="15">
        <f>SUMIFS(Data!$H:$H, Data!$I:$I, 'Aero 1000'!$L$1, Data!$E:$E, 'Aero 1000'!$A51, Data!$C:$C, 'Aero 1000'!P$3, Data!$D:$D, $A$46)</f>
        <v>11.6969999999999</v>
      </c>
      <c r="Q51" s="89">
        <f t="shared" ref="Q51:Q53" si="4">H51 + IF(P$53&gt;0, (P51/P$53)*(Q$26 - H$26), 0)</f>
        <v>40</v>
      </c>
      <c r="R51" s="50"/>
    </row>
    <row r="52" spans="1:18" x14ac:dyDescent="0.35">
      <c r="A52" s="51" t="s">
        <v>49</v>
      </c>
      <c r="B52" s="48">
        <v>0</v>
      </c>
      <c r="C52" s="52">
        <v>0</v>
      </c>
      <c r="D52" s="52">
        <v>0</v>
      </c>
      <c r="E52" s="52">
        <v>0</v>
      </c>
      <c r="F52" s="52">
        <v>0</v>
      </c>
      <c r="G52" s="89"/>
      <c r="H52" s="89">
        <v>42</v>
      </c>
      <c r="I52" s="89"/>
      <c r="J52" s="89"/>
      <c r="K52" s="89"/>
      <c r="L52" s="15">
        <f>SUMIFS(Data!$H:$H, Data!$I:$I, 'Aero 1000'!$L$1, Data!$E:$E, 'Aero 1000'!$A52, Data!$C:$C, 'Aero 1000'!L$3, Data!$D:$D, $A$46)</f>
        <v>0</v>
      </c>
      <c r="M52" s="15">
        <f>SUMIFS(Data!$H:$H, Data!$I:$I, 'Aero 1000'!$L$1, Data!$E:$E, 'Aero 1000'!$A52, Data!$C:$C, 'Aero 1000'!M$3, Data!$D:$D, $A$46)</f>
        <v>0</v>
      </c>
      <c r="N52" s="15">
        <f>SUMIFS(Data!$H:$H, Data!$I:$I, 'Aero 1000'!$L$1, Data!$E:$E, 'Aero 1000'!$A52, Data!$C:$C, 'Aero 1000'!N$3, Data!$D:$D, $A$46)</f>
        <v>0</v>
      </c>
      <c r="O52" s="15">
        <f>SUMIFS(Data!$H:$H, Data!$I:$I, 'Aero 1000'!$L$1, Data!$E:$E, 'Aero 1000'!$A52, Data!$C:$C, 'Aero 1000'!O$3, Data!$D:$D, $A$46)</f>
        <v>0</v>
      </c>
      <c r="P52" s="15">
        <f>SUMIFS(Data!$H:$H, Data!$I:$I, 'Aero 1000'!$L$1, Data!$E:$E, 'Aero 1000'!$A52, Data!$C:$C, 'Aero 1000'!P$3, Data!$D:$D, $A$46)</f>
        <v>0</v>
      </c>
      <c r="Q52" s="89">
        <f t="shared" si="4"/>
        <v>42</v>
      </c>
      <c r="R52" s="50"/>
    </row>
    <row r="53" spans="1:18" x14ac:dyDescent="0.35">
      <c r="A53" s="53" t="s">
        <v>27</v>
      </c>
      <c r="B53" s="54">
        <v>2.0649999999999999</v>
      </c>
      <c r="C53" s="56">
        <v>16.856000000000002</v>
      </c>
      <c r="D53" s="56">
        <v>24.7349999999999</v>
      </c>
      <c r="E53" s="56">
        <v>22.831</v>
      </c>
      <c r="F53" s="56">
        <v>22.162333333333301</v>
      </c>
      <c r="G53" s="89"/>
      <c r="H53" s="89">
        <v>82</v>
      </c>
      <c r="I53" s="89"/>
      <c r="J53" s="89"/>
      <c r="K53" s="89"/>
      <c r="L53" s="13">
        <f>SUMIFS(Data!$H:$H, Data!$I:$I, 'Aero 1000'!$L$1, Data!$E:$E, 'Aero 1000'!$A53, Data!$C:$C, 'Aero 1000'!L$3, Data!$D:$D, 'Aero 1000'!$A$5)</f>
        <v>6.4290000000000003</v>
      </c>
      <c r="M53" s="13">
        <f>SUMIFS(Data!$H:$H, Data!$I:$I, 'Aero 1000'!$L$1, Data!$E:$E, 'Aero 1000'!$A53, Data!$C:$C, 'Aero 1000'!M$3, Data!$D:$D, 'Aero 1000'!$A$5)</f>
        <v>28.661999999999999</v>
      </c>
      <c r="N53" s="13">
        <f>SUMIFS(Data!$H:$H, Data!$I:$I, 'Aero 1000'!$L$1, Data!$E:$E, 'Aero 1000'!$A53, Data!$C:$C, 'Aero 1000'!N$3, Data!$D:$D, 'Aero 1000'!$A$5)</f>
        <v>0</v>
      </c>
      <c r="O53" s="13">
        <f>SUMIFS(Data!$H:$H, Data!$I:$I, 'Aero 1000'!$L$1, Data!$E:$E, 'Aero 1000'!$A53, Data!$C:$C, 'Aero 1000'!O$3, Data!$D:$D, 'Aero 1000'!$A$5)</f>
        <v>0</v>
      </c>
      <c r="P53" s="13">
        <f>SUMIFS(Data!$H:$H, Data!$I:$I, 'Aero 1000'!$L$1, Data!$E:$E, 'Aero 1000'!$A53, Data!$C:$C, 'Aero 1000'!P$3, Data!$D:$D, 'Aero 1000'!$A$5)</f>
        <v>11.6969999999999</v>
      </c>
      <c r="Q53" s="89">
        <f t="shared" si="4"/>
        <v>82</v>
      </c>
      <c r="R53" s="50"/>
    </row>
    <row r="54" spans="1:18" x14ac:dyDescent="0.35">
      <c r="A54" s="51" t="s">
        <v>31</v>
      </c>
      <c r="B54" s="48">
        <v>9.3219999999999992</v>
      </c>
      <c r="C54" s="49">
        <v>152.354999999999</v>
      </c>
      <c r="D54" s="49">
        <v>137.53299999999899</v>
      </c>
      <c r="E54" s="49">
        <v>99.523999999999901</v>
      </c>
      <c r="F54" s="49">
        <v>132.911333333333</v>
      </c>
      <c r="G54" s="89"/>
      <c r="H54" s="89">
        <v>0</v>
      </c>
      <c r="I54" s="89">
        <v>0</v>
      </c>
      <c r="J54" s="89">
        <v>0</v>
      </c>
      <c r="K54" s="89">
        <v>0</v>
      </c>
      <c r="L54" s="15">
        <f>SUMIFS(Data!$H:$H, Data!$I:$I, 'Aero 1000'!$L$1, Data!$E:$E, 'Aero 1000'!$A54, Data!$C:$C, 'Aero 1000'!L$3, Data!$D:$D, $A$46)</f>
        <v>13.983000000000001</v>
      </c>
      <c r="M54" s="15">
        <f>SUMIFS(Data!$H:$H, Data!$I:$I, 'Aero 1000'!$L$1, Data!$E:$E, 'Aero 1000'!$A54, Data!$C:$C, 'Aero 1000'!M$3, Data!$D:$D, $A$46)</f>
        <v>154.51399999999899</v>
      </c>
      <c r="N54" s="15">
        <f>SUMIFS(Data!$H:$H, Data!$I:$I, 'Aero 1000'!$L$1, Data!$E:$E, 'Aero 1000'!$A54, Data!$C:$C, 'Aero 1000'!N$3, Data!$D:$D, $A$46)</f>
        <v>0</v>
      </c>
      <c r="O54" s="15">
        <f>SUMIFS(Data!$H:$H, Data!$I:$I, 'Aero 1000'!$L$1, Data!$E:$E, 'Aero 1000'!$A54, Data!$C:$C, 'Aero 1000'!O$3, Data!$D:$D, $A$46)</f>
        <v>0</v>
      </c>
      <c r="P54" s="15">
        <f>SUMIFS(Data!$H:$H, Data!$I:$I, 'Aero 1000'!$L$1, Data!$E:$E, 'Aero 1000'!$A54, Data!$C:$C, 'Aero 1000'!P$3, Data!$D:$D, $A$46)</f>
        <v>56.165666666666503</v>
      </c>
      <c r="Q54" s="89">
        <f>H54 + IF(P$56&gt;0, (P54/P$56)*(Q$30 - H$30), 0)</f>
        <v>0</v>
      </c>
      <c r="R54" s="50"/>
    </row>
    <row r="55" spans="1:18" x14ac:dyDescent="0.35">
      <c r="A55" s="51" t="s">
        <v>51</v>
      </c>
      <c r="B55" s="48">
        <v>0</v>
      </c>
      <c r="C55" s="52">
        <v>0</v>
      </c>
      <c r="D55" s="52">
        <v>0</v>
      </c>
      <c r="E55" s="52">
        <v>0</v>
      </c>
      <c r="F55" s="52">
        <v>0</v>
      </c>
      <c r="G55" s="89"/>
      <c r="H55" s="89"/>
      <c r="I55" s="89"/>
      <c r="J55" s="89"/>
      <c r="K55" s="89"/>
      <c r="L55" s="15">
        <f>SUMIFS(Data!$H:$H, Data!$I:$I, 'Aero 1000'!$L$1, Data!$E:$E, 'Aero 1000'!$A55, Data!$C:$C, 'Aero 1000'!L$3, Data!$D:$D, $A$46)</f>
        <v>0</v>
      </c>
      <c r="M55" s="15">
        <f>SUMIFS(Data!$H:$H, Data!$I:$I, 'Aero 1000'!$L$1, Data!$E:$E, 'Aero 1000'!$A55, Data!$C:$C, 'Aero 1000'!M$3, Data!$D:$D, $A$46)</f>
        <v>0</v>
      </c>
      <c r="N55" s="15">
        <f>SUMIFS(Data!$H:$H, Data!$I:$I, 'Aero 1000'!$L$1, Data!$E:$E, 'Aero 1000'!$A55, Data!$C:$C, 'Aero 1000'!N$3, Data!$D:$D, $A$46)</f>
        <v>0</v>
      </c>
      <c r="O55" s="15">
        <f>SUMIFS(Data!$H:$H, Data!$I:$I, 'Aero 1000'!$L$1, Data!$E:$E, 'Aero 1000'!$A55, Data!$C:$C, 'Aero 1000'!O$3, Data!$D:$D, $A$46)</f>
        <v>0</v>
      </c>
      <c r="P55" s="15">
        <f>SUMIFS(Data!$H:$H, Data!$I:$I, 'Aero 1000'!$L$1, Data!$E:$E, 'Aero 1000'!$A55, Data!$C:$C, 'Aero 1000'!P$3, Data!$D:$D, $A$46)</f>
        <v>0</v>
      </c>
      <c r="Q55" s="89">
        <f t="shared" ref="Q55:Q56" si="5">H55 + IF(P$56&gt;0, (P55/P$56)*(Q$30 - H$30), 0)</f>
        <v>0</v>
      </c>
      <c r="R55" s="50"/>
    </row>
    <row r="56" spans="1:18" ht="15" thickBot="1" x14ac:dyDescent="0.4">
      <c r="A56" s="57" t="s">
        <v>31</v>
      </c>
      <c r="B56" s="59">
        <v>9.3219999999999992</v>
      </c>
      <c r="C56" s="60">
        <v>152.354999999999</v>
      </c>
      <c r="D56" s="60">
        <v>137.53299999999899</v>
      </c>
      <c r="E56" s="60">
        <v>99.523999999999901</v>
      </c>
      <c r="F56" s="60">
        <v>132.911333333333</v>
      </c>
      <c r="G56" s="90"/>
      <c r="H56" s="90">
        <v>0</v>
      </c>
      <c r="I56" s="90"/>
      <c r="J56" s="90"/>
      <c r="K56" s="90"/>
      <c r="L56" s="157">
        <f>SUMIFS(Data!$H:$H, Data!$I:$I, 'Aero 1000'!$L$1, Data!$E:$E, 'Aero 1000'!$A56, Data!$C:$C, 'Aero 1000'!L$3, Data!$D:$D, 'Aero 1000'!$A$5)</f>
        <v>13.983000000000001</v>
      </c>
      <c r="M56" s="157">
        <f>SUMIFS(Data!$H:$H, Data!$I:$I, 'Aero 1000'!$L$1, Data!$E:$E, 'Aero 1000'!$A56, Data!$C:$C, 'Aero 1000'!M$3, Data!$D:$D, 'Aero 1000'!$A$5)</f>
        <v>154.51399999999899</v>
      </c>
      <c r="N56" s="157">
        <f>SUMIFS(Data!$H:$H, Data!$I:$I, 'Aero 1000'!$L$1, Data!$E:$E, 'Aero 1000'!$A56, Data!$C:$C, 'Aero 1000'!N$3, Data!$D:$D, 'Aero 1000'!$A$5)</f>
        <v>0</v>
      </c>
      <c r="O56" s="157">
        <f>SUMIFS(Data!$H:$H, Data!$I:$I, 'Aero 1000'!$L$1, Data!$E:$E, 'Aero 1000'!$A56, Data!$C:$C, 'Aero 1000'!O$3, Data!$D:$D, 'Aero 1000'!$A$5)</f>
        <v>0</v>
      </c>
      <c r="P56" s="157">
        <f>SUMIFS(Data!$H:$H, Data!$I:$I, 'Aero 1000'!$L$1, Data!$E:$E, 'Aero 1000'!$A56, Data!$C:$C, 'Aero 1000'!P$3, Data!$D:$D, 'Aero 1000'!$A$5)</f>
        <v>56.165666666666503</v>
      </c>
      <c r="Q56" s="90">
        <f t="shared" si="5"/>
        <v>0</v>
      </c>
      <c r="R56" s="61"/>
    </row>
    <row r="57" spans="1:18" x14ac:dyDescent="0.35">
      <c r="A57" s="62"/>
      <c r="B57" s="32"/>
      <c r="C57" s="32"/>
      <c r="D57" s="32"/>
      <c r="E57" s="32"/>
      <c r="F57" s="32"/>
      <c r="L57" s="32"/>
      <c r="M57" s="32"/>
      <c r="N57" s="32"/>
      <c r="O57" s="32"/>
      <c r="P57" s="32"/>
    </row>
    <row r="58" spans="1:18" x14ac:dyDescent="0.35">
      <c r="A58" s="32"/>
      <c r="B58" s="32"/>
      <c r="C58" s="32"/>
      <c r="D58" s="32"/>
      <c r="E58" s="32"/>
      <c r="F58" s="32"/>
      <c r="G58" s="26"/>
      <c r="H58" s="88"/>
      <c r="I58" s="88"/>
      <c r="J58" s="26"/>
      <c r="K58" s="88"/>
      <c r="L58" s="32"/>
      <c r="M58" s="32"/>
      <c r="N58" s="32"/>
      <c r="O58" s="32"/>
      <c r="P58" s="32"/>
    </row>
    <row r="59" spans="1:18" x14ac:dyDescent="0.35">
      <c r="A59" s="32" t="s">
        <v>53</v>
      </c>
      <c r="B59" s="32"/>
      <c r="C59" s="32"/>
      <c r="D59" s="32"/>
      <c r="E59" s="32"/>
      <c r="F59" s="32"/>
      <c r="G59" s="26"/>
      <c r="H59" s="88"/>
      <c r="I59" s="88"/>
      <c r="J59" s="26"/>
      <c r="K59" s="88"/>
      <c r="L59" s="32"/>
      <c r="M59" s="32"/>
      <c r="N59" s="32"/>
      <c r="O59" s="32"/>
      <c r="P59" s="32"/>
    </row>
  </sheetData>
  <sheetProtection formatCells="0" formatColumns="0" formatRows="0" insertColumns="0" insertRows="0" insertHyperlinks="0" deleteColumns="0" deleteRows="0" sort="0" autoFilter="0" pivotTables="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ReadMe</vt:lpstr>
      <vt:lpstr>Allocation FTES</vt:lpstr>
      <vt:lpstr>Base FTE</vt:lpstr>
      <vt:lpstr>Allocation Headcount</vt:lpstr>
      <vt:lpstr>Base Headcount</vt:lpstr>
      <vt:lpstr>Priority Skills Gap</vt:lpstr>
      <vt:lpstr>Skills Gap List</vt:lpstr>
      <vt:lpstr>Priority BEdA</vt:lpstr>
      <vt:lpstr>Aero 1000</vt:lpstr>
      <vt:lpstr>Aero 1000 current progr.</vt:lpstr>
      <vt:lpstr>Aero 1000 all progr.</vt:lpstr>
      <vt:lpstr>WRT</vt:lpstr>
      <vt:lpstr>Career Launch Base &amp; FTE</vt:lpstr>
      <vt:lpstr>Data</vt:lpstr>
      <vt:lpstr>'Aero 1000 current progr.'!Print_Area</vt:lpstr>
      <vt:lpstr>WRT!Print_Area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Travis Dulany</dc:creator>
  <cp:lastModifiedBy>Edith Abbenhaus</cp:lastModifiedBy>
  <dcterms:created xsi:type="dcterms:W3CDTF">2025-04-15T18:46:55Z</dcterms:created>
  <dcterms:modified xsi:type="dcterms:W3CDTF">2026-01-16T17:32:46Z</dcterms:modified>
</cp:coreProperties>
</file>